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2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37" l="1"/>
  <c r="H2" i="37"/>
  <c r="F2" i="37"/>
  <c r="Q1" i="37"/>
  <c r="N1" i="37"/>
  <c r="J1" i="37"/>
  <c r="C1" i="37"/>
  <c r="Q3" i="34"/>
  <c r="M3" i="34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H33" i="30"/>
  <c r="AI33" i="30"/>
  <c r="AF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<sst xmlns="http://schemas.openxmlformats.org/spreadsheetml/2006/main" count="243" uniqueCount="135">
  <si>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</si>
  <si>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</si>
  <si>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</si>
  <si>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</si>
  <si>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</si>
  <si>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</si>
  <si>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</si>
  <si>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</si>
  <si>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</si>
  <si>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</si>
  <si>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</si>
  <si>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</si>
  <si>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</si>
  <si>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</si>
  <si>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</si>
  <si>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</si>
  <si>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</si>
  <si>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</si>
  <si>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</si>
  <si>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</si>
  <si>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</si>
  <si>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</si>
  <si>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</si>
  <si>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</si>
  <si>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</si>
  <si>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</si>
  <si>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</si>
  <si>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</si>
  <si>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</si>
  <si>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</si>
  <si>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</si>
  <si>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</si>
  <si>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</si>
  <si>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</si>
  <si>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</si>
  <si>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</si>
  <si>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</si>
  <si>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</si>
  <si>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</si>
  <si>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</si>
  <si>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</si>
  <si>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</si>
  <si>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</si>
  <si>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</si>
  <si>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</si>
  <si>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</si>
  <si>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</si>
  <si>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</si>
  <si>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</si>
  <si>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</si>
  <si>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</si>
  <si>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</si>
  <si>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</si>
  <si>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</si>
  <si>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</si>
  <si>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</si>
  <si>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</si>
  <si>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</si>
  <si>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</si>
  <si>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</si>
  <si>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</si>
  <si>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</si>
  <si>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</si>
  <si>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</si>
  <si>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</si>
  <si>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</si>
  <si>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</si>
  <si>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</si>
  <si>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</si>
  <si>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</si>
  <si>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</si>
  <si>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</si>
  <si>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</si>
  <si>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</si>
  <si>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</si>
  <si>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</si>
  <si>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</si>
  <si>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</si>
  <si>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</si>
  <si>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</si>
  <si>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</si>
  <si>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</si>
  <si>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</si>
  <si>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</si>
  <si>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</si>
  <si>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</si>
  <si>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</si>
  <si>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</si>
  <si>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</si>
  <si>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</si>
  <si>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</si>
  <si>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</si>
  <si>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</si>
  <si>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</si>
  <si>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</si>
  <si>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</si>
  <si>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</si>
  <si>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</si>
  <si>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</si>
  <si>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</si>
  <si>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</si>
  <si>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นายธีรภาพ ตะโคตร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</si>
  <si>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</si>
  <si>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</si>
  <si>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</si>
  <si>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</si>
  <si>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 xml:space="preserve">สำนักงานเขตพื้นที่การศึกษามัธยมศึกษามหาสารคาม </t>
  </si>
  <si>
    <t xml:space="preserve">วันที่ </t>
  </si>
  <si>
    <t>04007</t>
  </si>
  <si>
    <t>04009</t>
  </si>
  <si>
    <t>04013</t>
  </si>
  <si>
    <t>04017</t>
  </si>
  <si>
    <t>04020</t>
  </si>
  <si>
    <t>04132</t>
  </si>
  <si>
    <t>นายครรชิตพล สาพิมพ์ลาภ</t>
  </si>
  <si>
    <t>04133</t>
  </si>
  <si>
    <t>นายศิริสิทธิ์ พลศิริ</t>
  </si>
  <si>
    <t>04025</t>
  </si>
  <si>
    <t>04026</t>
  </si>
  <si>
    <t>04027</t>
  </si>
  <si>
    <t>04029</t>
  </si>
  <si>
    <t>04073</t>
  </si>
  <si>
    <t>นางสาวจันทกานติ์ เทียกส้ม</t>
  </si>
  <si>
    <t>นางสาวชนิภรณ์ จรเข้น้อย</t>
  </si>
  <si>
    <t>นางสาวฐิติกาญจน์ สากำสด</t>
  </si>
  <si>
    <t>นางสาวรัตติกานต์ เทียงมา</t>
  </si>
  <si>
    <t>นางสาวภิญชญาพัชร์ รัฐเมือง</t>
  </si>
  <si>
    <t>นายชนะพล สกุลไทย</t>
  </si>
  <si>
    <t>นายณัฐชนน เสนาคำ</t>
  </si>
  <si>
    <t>นายธนวัฒน์ แทนลึง</t>
  </si>
  <si>
    <t>นายภานุวัชรน์ โยธะชัยสาร</t>
  </si>
  <si>
    <t>นายวันชนะ ละครพล</t>
  </si>
  <si>
    <t>1 นางสาววัชรา มะธิตะโน</t>
  </si>
  <si>
    <t xml:space="preserve">2 นางสาวธัญลักษณ์  ศรีบุญเรือง </t>
  </si>
  <si>
    <t>ว31102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</si>
</sst>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  <font>
      <sz val="16"/>
      <color theme="1"/>
      <name val="TH Sarabun New"/>
      <family val="2"/>
      <charset val="22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1" fillId="0" borderId="1" xfId="2" applyFont="1" applyBorder="1" applyAlignment="1" applyProtection="1">
      <alignment horizontal="center" shrinkToFit="1"/>
      <protection locked="0"/>
    </xf>
    <xf numFmtId="0" fontId="21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20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22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5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5" fillId="0" borderId="0" xfId="0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49" fontId="26" fillId="0" borderId="1" xfId="0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vertical="center"/>
      <protection locked="0"/>
    </xf>
    <xf numFmtId="0" fontId="27" fillId="0" borderId="1" xfId="0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3" fillId="0" borderId="0" xfId="0" applyFont="1" applyAlignment="1">
      <alignment horizontal="right" shrinkToFit="1"/>
    </xf>
    <xf numFmtId="1" fontId="23" fillId="0" borderId="0" xfId="0" applyNumberFormat="1" applyFont="1" applyAlignment="1" applyProtection="1">
      <alignment horizontal="center" shrinkToFit="1"/>
      <protection hidden="1"/>
    </xf>
    <xf numFmtId="1" fontId="23" fillId="0" borderId="0" xfId="0" applyNumberFormat="1" applyFont="1" applyAlignment="1">
      <alignment horizontal="right" shrinkToFit="1"/>
    </xf>
    <xf numFmtId="1" fontId="23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S32" sqref="S32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54" t="s">
        <v>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60"/>
      <c r="R4" s="60"/>
    </row>
    <row r="5" spans="1:18">
      <c r="A5" s="30" t="s">
        <v>1</v>
      </c>
      <c r="B5" s="156" t="str">
        <f>ข้อมูลพื้นฐาน!B2</f>
        <v>โรงเรียนโนนแดงวิทยาคม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60"/>
      <c r="R5" s="60"/>
    </row>
    <row r="6" spans="1:18">
      <c r="A6" s="161" t="s">
        <v>2</v>
      </c>
      <c r="B6" s="161"/>
      <c r="C6" s="156" t="str">
        <f>ข้อมูลพื้นฐาน!B3</f>
        <v>บรบือ</v>
      </c>
      <c r="D6" s="156"/>
      <c r="E6" s="156"/>
      <c r="F6" s="156"/>
      <c r="G6" s="156"/>
      <c r="H6" s="156"/>
      <c r="I6" s="161" t="s">
        <v>3</v>
      </c>
      <c r="J6" s="161"/>
      <c r="K6" s="156" t="str">
        <f>ข้อมูลพื้นฐาน!B4</f>
        <v>มหาสารคาม</v>
      </c>
      <c r="L6" s="156"/>
      <c r="M6" s="156"/>
      <c r="N6" s="156"/>
      <c r="O6" s="156"/>
      <c r="P6" s="156"/>
      <c r="Q6" s="60"/>
      <c r="R6" s="60"/>
    </row>
    <row r="7" spans="1:18">
      <c r="A7" s="161" t="s">
        <v>4</v>
      </c>
      <c r="B7" s="161"/>
      <c r="C7" s="160">
        <f>ข้อมูลพื้นฐาน!D2</f>
        <v>4</v>
      </c>
      <c r="D7" s="160"/>
      <c r="E7" s="30" t="s">
        <v>5</v>
      </c>
      <c r="F7" s="160">
        <f>ข้อมูลพื้นฐาน!D3</f>
        <v>1</v>
      </c>
      <c r="G7" s="160"/>
      <c r="H7" s="161" t="s">
        <v>6</v>
      </c>
      <c r="I7" s="161"/>
      <c r="J7" s="160">
        <f>ข้อมูลพื้นฐาน!B11</f>
        <v>1</v>
      </c>
      <c r="K7" s="160"/>
      <c r="L7" s="159" t="s">
        <v>7</v>
      </c>
      <c r="M7" s="159"/>
      <c r="N7" s="160">
        <f>ข้อมูลพื้นฐาน!B10</f>
        <v>2569</v>
      </c>
      <c r="O7" s="160"/>
      <c r="P7" s="160"/>
      <c r="Q7" s="60"/>
      <c r="R7" s="60"/>
    </row>
    <row r="8" spans="1:18">
      <c r="A8" s="161" t="s">
        <v>87</v>
      </c>
      <c r="B8" s="161"/>
      <c r="C8" s="161"/>
      <c r="D8" s="156" t="str">
        <f>ข้อมูลพื้นฐาน!D4</f>
        <v>วิทยาศาสตร์และเทคโนโลยี</v>
      </c>
      <c r="E8" s="156"/>
      <c r="F8" s="156"/>
      <c r="G8" s="156"/>
      <c r="H8" s="156"/>
      <c r="I8" s="156"/>
      <c r="J8" s="168" t="s">
        <v>74</v>
      </c>
      <c r="K8" s="168"/>
      <c r="L8" s="168"/>
      <c r="M8" s="156" t="str">
        <f>ข้อมูลพื้นฐาน!D5</f>
        <v>พื้นฐาน</v>
      </c>
      <c r="N8" s="169"/>
      <c r="O8" s="169"/>
      <c r="P8" s="169"/>
      <c r="Q8" s="60"/>
      <c r="R8" s="60"/>
    </row>
    <row r="9" spans="1:18">
      <c r="A9" s="30" t="s">
        <v>8</v>
      </c>
      <c r="B9" s="156" t="str">
        <f>ข้อมูลพื้นฐาน!D6</f>
        <v>ออกแบบและเทคโนโลยี</v>
      </c>
      <c r="C9" s="156"/>
      <c r="D9" s="156"/>
      <c r="E9" s="156"/>
      <c r="F9" s="156"/>
      <c r="G9" s="168" t="s">
        <v>9</v>
      </c>
      <c r="H9" s="168"/>
      <c r="I9" s="160" t="str">
        <f>ข้อมูลพื้นฐาน!D7</f>
        <v>ว31102</v>
      </c>
      <c r="J9" s="160"/>
      <c r="K9" s="160"/>
      <c r="Q9" s="60"/>
      <c r="R9" s="60"/>
    </row>
    <row r="10" spans="1:18">
      <c r="A10" s="30" t="s">
        <v>10</v>
      </c>
      <c r="B10" s="162">
        <f>J10*0.5</f>
        <v>0.5</v>
      </c>
      <c r="C10" s="162"/>
      <c r="D10" s="162"/>
      <c r="E10" s="162"/>
      <c r="F10" s="162"/>
      <c r="G10" s="160"/>
      <c r="H10" s="30" t="s">
        <v>11</v>
      </c>
      <c r="I10" s="60"/>
      <c r="J10" s="160">
        <f>ข้อมูลพื้นฐาน!D8</f>
        <v>1</v>
      </c>
      <c r="K10" s="160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56" t="str">
        <f>ข้อมูลพื้นฐาน!D9</f>
        <v>นายธีรภาพ ตะโคตร</v>
      </c>
      <c r="C11" s="156"/>
      <c r="D11" s="156"/>
      <c r="E11" s="156"/>
      <c r="F11" s="156"/>
      <c r="G11" s="156"/>
      <c r="H11" s="156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76" t="str">
        <f>ข้อมูลพื้นฐาน!D10&amp;" "&amp;ข้อมูลพื้นฐาน!D11&amp;" "&amp;ข้อมูลพื้นฐาน!D12</f>
        <v xml:space="preserve">1 นางสาววัชรา มะธิตะโน 2 นางสาวธัญลักษณ์  ศรีบุญเรือง  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60"/>
      <c r="R12" s="60"/>
    </row>
    <row r="13" spans="1:18">
      <c r="A13" s="155" t="s">
        <v>15</v>
      </c>
      <c r="B13" s="155"/>
      <c r="C13" s="155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70" t="s">
        <v>16</v>
      </c>
      <c r="B14" s="171"/>
      <c r="C14" s="166" t="s">
        <v>80</v>
      </c>
      <c r="D14" s="167"/>
      <c r="E14" s="167"/>
      <c r="F14" s="167"/>
      <c r="G14" s="167"/>
      <c r="H14" s="167"/>
      <c r="I14" s="167"/>
      <c r="J14" s="167"/>
      <c r="K14" s="167"/>
      <c r="L14" s="167"/>
      <c r="M14" s="192" t="s">
        <v>50</v>
      </c>
      <c r="N14" s="192"/>
      <c r="O14" s="192"/>
      <c r="P14" s="192"/>
      <c r="Q14" s="60"/>
      <c r="R14" s="60"/>
    </row>
    <row r="15" spans="1:18">
      <c r="A15" s="172"/>
      <c r="B15" s="173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57"/>
      <c r="N15" s="157"/>
      <c r="O15" s="157"/>
      <c r="P15" s="157"/>
      <c r="Q15" s="60"/>
      <c r="R15" s="60"/>
    </row>
    <row r="16" spans="1:18" s="66" customFormat="1">
      <c r="A16" s="174">
        <f>SUM(C16:L16)</f>
        <v>12</v>
      </c>
      <c r="B16" s="175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12</v>
      </c>
      <c r="K16" s="56">
        <f>COUNTIF(คะแนน!$AI6:$AI24,"ร")</f>
        <v>0</v>
      </c>
      <c r="L16" s="64">
        <f>COUNTIF(คะแนน!$AI6:$AI24,"มส")</f>
        <v>0</v>
      </c>
      <c r="M16" s="157"/>
      <c r="N16" s="157"/>
      <c r="O16" s="157"/>
      <c r="P16" s="157"/>
      <c r="Q16" s="63"/>
      <c r="R16" s="63"/>
    </row>
    <row r="17" spans="1:18">
      <c r="A17" s="174" t="s">
        <v>17</v>
      </c>
      <c r="B17" s="175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93"/>
      <c r="N17" s="193"/>
      <c r="O17" s="193"/>
      <c r="P17" s="193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63" t="s">
        <v>18</v>
      </c>
      <c r="B19" s="164"/>
      <c r="C19" s="164"/>
      <c r="D19" s="164"/>
      <c r="E19" s="164"/>
      <c r="F19" s="164"/>
      <c r="G19" s="165"/>
      <c r="H19" s="60"/>
      <c r="I19" s="163" t="s">
        <v>23</v>
      </c>
      <c r="J19" s="164"/>
      <c r="K19" s="164"/>
      <c r="L19" s="164"/>
      <c r="M19" s="164"/>
      <c r="N19" s="164"/>
      <c r="O19" s="164"/>
      <c r="P19" s="165"/>
      <c r="Q19" s="60"/>
      <c r="R19" s="60"/>
    </row>
    <row r="20" spans="1:18">
      <c r="A20" s="70" t="s">
        <v>19</v>
      </c>
      <c r="B20" s="157" t="s">
        <v>20</v>
      </c>
      <c r="C20" s="157"/>
      <c r="D20" s="157" t="s">
        <v>21</v>
      </c>
      <c r="E20" s="157"/>
      <c r="F20" s="157" t="s">
        <v>22</v>
      </c>
      <c r="G20" s="158"/>
      <c r="H20" s="60"/>
      <c r="I20" s="177" t="s">
        <v>19</v>
      </c>
      <c r="J20" s="174"/>
      <c r="K20" s="157" t="s">
        <v>20</v>
      </c>
      <c r="L20" s="174"/>
      <c r="M20" s="157" t="s">
        <v>21</v>
      </c>
      <c r="N20" s="157"/>
      <c r="O20" s="157" t="s">
        <v>22</v>
      </c>
      <c r="P20" s="158"/>
      <c r="Q20" s="60"/>
      <c r="R20" s="60"/>
    </row>
    <row r="21" spans="1:18">
      <c r="A21" s="70">
        <f>COUNTIF(คุณลักษณะ!$N6:$N35,3)</f>
        <v>0</v>
      </c>
      <c r="B21" s="174">
        <f>COUNTIF(คุณลักษณะ!$N6:$N35,2)</f>
        <v>0</v>
      </c>
      <c r="C21" s="175"/>
      <c r="D21" s="174">
        <f>COUNTIF(คุณลักษณะ!$N6:$N35,1)</f>
        <v>0</v>
      </c>
      <c r="E21" s="175"/>
      <c r="F21" s="174">
        <f>COUNTIF(คุณลักษณะ!$N6:$N35,0)</f>
        <v>12</v>
      </c>
      <c r="G21" s="175"/>
      <c r="H21" s="60"/>
      <c r="I21" s="178">
        <f>COUNTIF(อ่านคิดเขียน!$N6:$N35,3)</f>
        <v>0</v>
      </c>
      <c r="J21" s="179"/>
      <c r="K21" s="158">
        <f>COUNTIF(อ่านคิดเขียน!$N6:$N35,2)</f>
        <v>0</v>
      </c>
      <c r="L21" s="179"/>
      <c r="M21" s="158">
        <f>COUNTIF(อ่านคิดเขียน!$N6:$N35,1)</f>
        <v>0</v>
      </c>
      <c r="N21" s="177"/>
      <c r="O21" s="158">
        <f>COUNTIF(อ่านคิดเขียน!$N6:$N35,0)</f>
        <v>12</v>
      </c>
      <c r="P21" s="178"/>
      <c r="Q21" s="60"/>
      <c r="R21" s="60"/>
    </row>
    <row r="22" spans="1:18" ht="24.75" thickBot="1">
      <c r="A22" s="71">
        <f>SUM(A21*100/A16)</f>
        <v>0</v>
      </c>
      <c r="B22" s="180">
        <f>(B21*100)/A16</f>
        <v>0</v>
      </c>
      <c r="C22" s="180"/>
      <c r="D22" s="180">
        <f>(D21*100)/A16</f>
        <v>0</v>
      </c>
      <c r="E22" s="180"/>
      <c r="F22" s="180">
        <f>(F21*100)/A16</f>
        <v>100</v>
      </c>
      <c r="G22" s="186"/>
      <c r="H22" s="60"/>
      <c r="I22" s="187">
        <f>(I21*100)/A16</f>
        <v>0</v>
      </c>
      <c r="J22" s="188"/>
      <c r="K22" s="180">
        <f>(K21*100)/A16</f>
        <v>0</v>
      </c>
      <c r="L22" s="188"/>
      <c r="M22" s="180">
        <f>(M21*100)/A16</f>
        <v>0</v>
      </c>
      <c r="N22" s="180"/>
      <c r="O22" s="184">
        <f>(O21*100)/A16</f>
        <v>100</v>
      </c>
      <c r="P22" s="184"/>
      <c r="Q22" s="60"/>
      <c r="R22" s="60"/>
    </row>
    <row r="23" spans="1:18">
      <c r="A23" s="161"/>
      <c r="B23" s="161"/>
      <c r="C23" s="161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85"/>
      <c r="B27" s="185"/>
      <c r="C27" s="185"/>
      <c r="D27" s="185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94" t="s">
        <v>86</v>
      </c>
      <c r="B29" s="195"/>
      <c r="C29" s="195"/>
      <c r="D29" s="195"/>
      <c r="E29" s="195"/>
      <c r="F29" s="195"/>
      <c r="G29" s="196"/>
      <c r="H29" s="194" t="s">
        <v>85</v>
      </c>
      <c r="I29" s="195"/>
      <c r="J29" s="195"/>
      <c r="K29" s="195"/>
      <c r="L29" s="195"/>
      <c r="M29" s="195"/>
      <c r="N29" s="195"/>
      <c r="O29" s="195"/>
      <c r="P29" s="196"/>
      <c r="Q29" s="60"/>
      <c r="R29" s="60"/>
    </row>
    <row r="30" spans="1:18">
      <c r="A30" s="181" t="s">
        <v>81</v>
      </c>
      <c r="B30" s="182"/>
      <c r="C30" s="182"/>
      <c r="D30" s="182"/>
      <c r="E30" s="182"/>
      <c r="F30" s="182"/>
      <c r="G30" s="183"/>
      <c r="H30" s="181" t="s">
        <v>84</v>
      </c>
      <c r="I30" s="182"/>
      <c r="J30" s="182"/>
      <c r="K30" s="182"/>
      <c r="L30" s="182"/>
      <c r="M30" s="182"/>
      <c r="N30" s="182"/>
      <c r="O30" s="182"/>
      <c r="P30" s="183"/>
      <c r="Q30" s="60"/>
      <c r="R30" s="60"/>
    </row>
    <row r="31" spans="1:18" ht="26.1" customHeight="1">
      <c r="A31" s="181" t="s">
        <v>82</v>
      </c>
      <c r="B31" s="182"/>
      <c r="C31" s="182"/>
      <c r="D31" s="182"/>
      <c r="E31" s="182"/>
      <c r="F31" s="182"/>
      <c r="G31" s="182"/>
      <c r="H31" s="181" t="s">
        <v>83</v>
      </c>
      <c r="I31" s="182"/>
      <c r="J31" s="182"/>
      <c r="K31" s="182"/>
      <c r="L31" s="182"/>
      <c r="M31" s="182"/>
      <c r="N31" s="182"/>
      <c r="O31" s="182"/>
      <c r="P31" s="183"/>
      <c r="Q31" s="60"/>
      <c r="R31" s="60"/>
    </row>
    <row r="32" spans="1:18">
      <c r="A32" s="181" t="str">
        <f>ข้อมูลพื้นฐาน!B7</f>
        <v>นายพุฒิพงษ์ จันดาโชต</v>
      </c>
      <c r="B32" s="182"/>
      <c r="C32" s="182"/>
      <c r="D32" s="182"/>
      <c r="E32" s="182"/>
      <c r="F32" s="76"/>
      <c r="G32" s="77"/>
      <c r="H32" s="181" t="str">
        <f>ข้อมูลพื้นฐาน!B6</f>
        <v>ว่าที่ร้อยตรีหญิงปรางทิพย์ พินิจ</v>
      </c>
      <c r="I32" s="182"/>
      <c r="J32" s="182"/>
      <c r="K32" s="182"/>
      <c r="L32" s="182"/>
      <c r="M32" s="182"/>
      <c r="N32" s="182"/>
      <c r="O32" s="76"/>
      <c r="P32" s="77"/>
      <c r="Q32" s="60"/>
      <c r="R32" s="60"/>
    </row>
    <row r="33" spans="1:18" ht="24.75" thickBot="1">
      <c r="A33" s="139" t="s">
        <v>55</v>
      </c>
      <c r="B33" s="191"/>
      <c r="C33" s="191"/>
      <c r="D33" s="191"/>
      <c r="E33" s="191"/>
      <c r="F33" s="78"/>
      <c r="G33" s="79"/>
      <c r="H33" s="189" t="s">
        <v>107</v>
      </c>
      <c r="I33" s="190"/>
      <c r="J33" s="191"/>
      <c r="K33" s="191"/>
      <c r="L33" s="191"/>
      <c r="M33" s="191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17" sqref="E17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97" t="s">
        <v>65</v>
      </c>
      <c r="B1" s="197"/>
      <c r="C1" s="197"/>
      <c r="D1" s="197"/>
      <c r="E1" s="197"/>
    </row>
    <row r="2" spans="1:5">
      <c r="A2" s="3" t="s">
        <v>66</v>
      </c>
      <c r="B2" s="137" t="s">
        <v>64</v>
      </c>
      <c r="C2" s="3" t="s">
        <v>4</v>
      </c>
      <c r="D2" s="116">
        <v>4</v>
      </c>
    </row>
    <row r="3" spans="1:5">
      <c r="A3" s="3" t="s">
        <v>67</v>
      </c>
      <c r="B3" s="137" t="s">
        <v>31</v>
      </c>
      <c r="C3" s="3" t="s">
        <v>5</v>
      </c>
      <c r="D3" s="116">
        <v>1</v>
      </c>
    </row>
    <row r="4" spans="1:5">
      <c r="A4" s="3" t="s">
        <v>3</v>
      </c>
      <c r="B4" s="137" t="s">
        <v>32</v>
      </c>
      <c r="C4" s="3" t="s">
        <v>73</v>
      </c>
      <c r="D4" s="116" t="s">
        <v>99</v>
      </c>
    </row>
    <row r="5" spans="1:5">
      <c r="A5" s="3" t="s">
        <v>68</v>
      </c>
      <c r="B5" s="137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134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101</v>
      </c>
    </row>
    <row r="10" spans="1:5">
      <c r="A10" s="3" t="s">
        <v>7</v>
      </c>
      <c r="B10" s="116">
        <v>2569</v>
      </c>
      <c r="C10" s="3" t="s">
        <v>14</v>
      </c>
      <c r="D10" s="116" t="s">
        <v>132</v>
      </c>
    </row>
    <row r="11" spans="1:5">
      <c r="A11" s="3" t="s">
        <v>6</v>
      </c>
      <c r="B11" s="116">
        <v>1</v>
      </c>
      <c r="D11" s="116" t="s">
        <v>133</v>
      </c>
    </row>
    <row r="12" spans="1:5">
      <c r="B12" s="1"/>
      <c r="D12" s="116"/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115" zoomScaleNormal="115" zoomScaleSheetLayoutView="130" workbookViewId="0">
      <selection activeCell="AC7" sqref="AC7"/>
    </sheetView>
  </sheetViews>
  <sheetFormatPr defaultColWidth="4.7109375" defaultRowHeight="27.75"/>
  <cols>
    <col min="1" max="1" width="5.28515625" style="134" customWidth="1"/>
    <col min="2" max="2" width="9.7109375" style="135" customWidth="1"/>
    <col min="3" max="3" width="24.5703125" style="135" customWidth="1"/>
    <col min="4" max="21" width="3.140625" style="134" customWidth="1"/>
    <col min="22" max="22" width="3.42578125" style="134" customWidth="1"/>
    <col min="23" max="23" width="3.140625" style="5" customWidth="1"/>
    <col min="24" max="16384" width="4.7109375" style="5"/>
  </cols>
  <sheetData>
    <row r="1" spans="1:26" s="122" customFormat="1" ht="23.1" customHeight="1">
      <c r="A1" s="121">
        <f>W3</f>
        <v>0</v>
      </c>
      <c r="B1" s="201" t="s">
        <v>102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2"/>
    </row>
    <row r="2" spans="1:26" s="122" customFormat="1" ht="23.1" customHeight="1">
      <c r="A2" s="123"/>
      <c r="B2" s="124"/>
      <c r="C2" s="200" t="s">
        <v>103</v>
      </c>
      <c r="D2" s="200"/>
      <c r="E2" s="200"/>
      <c r="F2" s="200"/>
      <c r="G2" s="200"/>
      <c r="H2" s="200"/>
      <c r="I2" s="200"/>
      <c r="J2" s="200"/>
      <c r="K2" s="200"/>
      <c r="L2" s="203" t="s">
        <v>104</v>
      </c>
      <c r="M2" s="203"/>
      <c r="N2" s="203"/>
      <c r="O2" s="203"/>
      <c r="P2" s="203"/>
      <c r="Q2" s="203"/>
      <c r="R2" s="203"/>
      <c r="S2" s="140">
        <f>ข้อมูลพื้นฐาน!D2</f>
        <v>4</v>
      </c>
      <c r="T2" s="204" t="s">
        <v>5</v>
      </c>
      <c r="U2" s="204"/>
      <c r="V2" s="141">
        <f>ข้อมูลพื้นฐาน!D3</f>
        <v>1</v>
      </c>
    </row>
    <row r="3" spans="1:26" s="122" customFormat="1" ht="23.1" customHeight="1">
      <c r="A3" s="123"/>
      <c r="B3" s="124"/>
      <c r="C3" s="200" t="s">
        <v>106</v>
      </c>
      <c r="D3" s="200"/>
      <c r="E3" s="200"/>
      <c r="F3" s="200"/>
      <c r="G3" s="200"/>
      <c r="H3" s="200"/>
      <c r="I3" s="200"/>
      <c r="J3" s="200"/>
      <c r="K3" s="205" t="s">
        <v>88</v>
      </c>
      <c r="L3" s="205"/>
      <c r="M3" s="206">
        <f>COUNTIF(C6:C35,"นาย*")+COUNTIF(C6:C35,"เด็กชาย*")+COUNTIF(C6:C35,"ด.ช.*")</f>
        <v>7</v>
      </c>
      <c r="N3" s="206"/>
      <c r="O3" s="207" t="s">
        <v>89</v>
      </c>
      <c r="P3" s="207"/>
      <c r="Q3" s="206">
        <f>COUNTIF(C6:C35,"นางสาว*")+COUNTIF(C6:C35,"เด็กหญิง*")+COUNTIF(C6:C35,"ด.ญ.*")</f>
        <v>5</v>
      </c>
      <c r="R3" s="206"/>
      <c r="S3" s="207" t="s">
        <v>38</v>
      </c>
      <c r="T3" s="207"/>
      <c r="U3" s="206">
        <f>M3+Q3</f>
        <v>12</v>
      </c>
      <c r="V3" s="208"/>
      <c r="Y3" s="125"/>
      <c r="Z3" s="125"/>
    </row>
    <row r="4" spans="1:26" s="122" customFormat="1" ht="23.1" customHeight="1" thickBot="1">
      <c r="A4" s="126"/>
      <c r="B4" s="127"/>
      <c r="C4" s="128" t="s">
        <v>105</v>
      </c>
      <c r="D4" s="198" t="str">
        <f>ข้อมูลพื้นฐาน!D10&amp;" "&amp;ข้อมูลพื้นฐาน!D11&amp;" "&amp;ข้อมูลพื้นฐาน!D12</f>
        <v xml:space="preserve">1 นางสาววัชรา มะธิตะโน 2 นางสาวธัญลักษณ์  ศรีบุญเรือง  </v>
      </c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</row>
    <row r="5" spans="1:26" ht="21.6" customHeight="1">
      <c r="A5" s="136" t="s">
        <v>33</v>
      </c>
      <c r="B5" s="138" t="s">
        <v>40</v>
      </c>
      <c r="C5" s="138" t="s">
        <v>49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6" ht="21.6" customHeight="1">
      <c r="A6" s="129">
        <v>1</v>
      </c>
      <c r="B6" s="146" t="s">
        <v>108</v>
      </c>
      <c r="C6" s="147" t="s">
        <v>127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</row>
    <row r="7" spans="1:26" ht="21.6" customHeight="1">
      <c r="A7" s="129">
        <v>2</v>
      </c>
      <c r="B7" s="146" t="s">
        <v>109</v>
      </c>
      <c r="C7" s="147" t="s">
        <v>128</v>
      </c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1:26" ht="21.6" customHeight="1">
      <c r="A8" s="129">
        <v>3</v>
      </c>
      <c r="B8" s="146" t="s">
        <v>110</v>
      </c>
      <c r="C8" s="147" t="s">
        <v>129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</row>
    <row r="9" spans="1:26" ht="21.6" customHeight="1">
      <c r="A9" s="129">
        <v>4</v>
      </c>
      <c r="B9" s="146" t="s">
        <v>111</v>
      </c>
      <c r="C9" s="147" t="s">
        <v>130</v>
      </c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</row>
    <row r="10" spans="1:26" ht="21.6" customHeight="1">
      <c r="A10" s="129">
        <v>5</v>
      </c>
      <c r="B10" s="146" t="s">
        <v>112</v>
      </c>
      <c r="C10" s="147" t="s">
        <v>131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</row>
    <row r="11" spans="1:26" ht="21.6" customHeight="1">
      <c r="A11" s="129">
        <v>6</v>
      </c>
      <c r="B11" s="146" t="s">
        <v>113</v>
      </c>
      <c r="C11" s="147" t="s">
        <v>114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</row>
    <row r="12" spans="1:26" ht="21.6" customHeight="1">
      <c r="A12" s="129">
        <v>7</v>
      </c>
      <c r="B12" s="146" t="s">
        <v>115</v>
      </c>
      <c r="C12" s="147" t="s">
        <v>116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</row>
    <row r="13" spans="1:26" ht="21.6" customHeight="1">
      <c r="A13" s="129">
        <v>8</v>
      </c>
      <c r="B13" s="146" t="s">
        <v>117</v>
      </c>
      <c r="C13" s="147" t="s">
        <v>122</v>
      </c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1:26" ht="21.6" customHeight="1">
      <c r="A14" s="129">
        <v>9</v>
      </c>
      <c r="B14" s="146" t="s">
        <v>118</v>
      </c>
      <c r="C14" s="147" t="s">
        <v>123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6" ht="21.6" customHeight="1">
      <c r="A15" s="129">
        <v>10</v>
      </c>
      <c r="B15" s="146" t="s">
        <v>119</v>
      </c>
      <c r="C15" s="147" t="s">
        <v>124</v>
      </c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6" ht="21.6" customHeight="1">
      <c r="A16" s="129">
        <v>11</v>
      </c>
      <c r="B16" s="146" t="s">
        <v>120</v>
      </c>
      <c r="C16" s="147" t="s">
        <v>125</v>
      </c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  <row r="17" spans="1:22" ht="21.6" customHeight="1">
      <c r="A17" s="129">
        <v>12</v>
      </c>
      <c r="B17" s="146" t="s">
        <v>121</v>
      </c>
      <c r="C17" s="148" t="s">
        <v>126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</row>
    <row r="18" spans="1:22" ht="21.6" customHeight="1">
      <c r="A18" s="129">
        <v>13</v>
      </c>
      <c r="B18" s="149"/>
      <c r="C18" s="150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</row>
    <row r="19" spans="1:22" ht="21.6" customHeight="1">
      <c r="A19" s="129">
        <v>14</v>
      </c>
      <c r="B19" s="149"/>
      <c r="C19" s="150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</row>
    <row r="20" spans="1:22" ht="21.6" customHeight="1">
      <c r="A20" s="129">
        <v>15</v>
      </c>
      <c r="B20" s="149"/>
      <c r="C20" s="150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</row>
    <row r="21" spans="1:22" ht="21.6" customHeight="1">
      <c r="A21" s="129">
        <v>16</v>
      </c>
      <c r="B21" s="149"/>
      <c r="C21" s="150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</row>
    <row r="22" spans="1:22" ht="21.6" customHeight="1">
      <c r="A22" s="129">
        <v>17</v>
      </c>
      <c r="B22" s="149"/>
      <c r="C22" s="150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</row>
    <row r="23" spans="1:22" ht="21.6" customHeight="1">
      <c r="A23" s="129">
        <v>18</v>
      </c>
      <c r="B23" s="149"/>
      <c r="C23" s="150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</row>
    <row r="24" spans="1:22" ht="21.6" customHeight="1">
      <c r="A24" s="129">
        <v>19</v>
      </c>
      <c r="B24" s="149"/>
      <c r="C24" s="150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</row>
    <row r="25" spans="1:22" ht="21.6" customHeight="1">
      <c r="A25" s="129">
        <v>20</v>
      </c>
      <c r="B25" s="149"/>
      <c r="C25" s="150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</row>
    <row r="26" spans="1:22" ht="21.6" customHeight="1">
      <c r="A26" s="129">
        <v>21</v>
      </c>
      <c r="B26" s="149"/>
      <c r="C26" s="150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</row>
    <row r="27" spans="1:22" ht="21.6" customHeight="1">
      <c r="A27" s="129">
        <v>22</v>
      </c>
      <c r="B27" s="149"/>
      <c r="C27" s="150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</row>
    <row r="28" spans="1:22" ht="21.6" customHeight="1">
      <c r="A28" s="129">
        <v>23</v>
      </c>
      <c r="B28" s="149"/>
      <c r="C28" s="150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</row>
    <row r="29" spans="1:22" ht="21.6" customHeight="1">
      <c r="A29" s="129">
        <v>24</v>
      </c>
      <c r="B29" s="149"/>
      <c r="C29" s="150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</row>
    <row r="30" spans="1:22" ht="21.6" customHeight="1">
      <c r="A30" s="129">
        <v>25</v>
      </c>
      <c r="B30" s="149"/>
      <c r="C30" s="150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</row>
    <row r="31" spans="1:22" ht="21.6" customHeight="1">
      <c r="A31" s="129">
        <v>26</v>
      </c>
      <c r="B31" s="149"/>
      <c r="C31" s="150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</row>
    <row r="32" spans="1:22" ht="21.6" customHeight="1">
      <c r="A32" s="129">
        <v>27</v>
      </c>
      <c r="B32" s="151"/>
      <c r="C32" s="150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</row>
    <row r="33" spans="1:22" ht="21.6" customHeight="1">
      <c r="A33" s="129">
        <v>28</v>
      </c>
      <c r="B33" s="151"/>
      <c r="C33" s="152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</row>
    <row r="34" spans="1:22" ht="21.6" customHeight="1">
      <c r="A34" s="129">
        <v>29</v>
      </c>
      <c r="B34" s="153"/>
      <c r="C34" s="153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</row>
    <row r="35" spans="1:22" ht="21.6" customHeight="1">
      <c r="A35" s="129">
        <v>30</v>
      </c>
      <c r="B35" s="151"/>
      <c r="C35" s="150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</row>
    <row r="36" spans="1:22" ht="21.6" customHeight="1">
      <c r="A36" s="129"/>
      <c r="B36" s="130"/>
      <c r="C36" s="132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</row>
    <row r="37" spans="1:22" ht="21.6" customHeight="1">
      <c r="A37" s="129"/>
      <c r="B37" s="133"/>
      <c r="C37" s="133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zoomScale="115" zoomScaleNormal="115" workbookViewId="0">
      <selection activeCell="J10" sqref="J1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25" t="s">
        <v>8</v>
      </c>
      <c r="B1" s="225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ว31102</v>
      </c>
      <c r="J1" s="30" t="s">
        <v>51</v>
      </c>
      <c r="L1" s="29">
        <f>ข้อมูลพื้นฐาน!B11</f>
        <v>1</v>
      </c>
      <c r="M1" s="28" t="s">
        <v>7</v>
      </c>
      <c r="P1" s="229">
        <f>ข้อมูลพื้นฐาน!B10</f>
        <v>2569</v>
      </c>
      <c r="Q1" s="229"/>
      <c r="S1" s="225" t="s">
        <v>8</v>
      </c>
      <c r="T1" s="225"/>
      <c r="U1" s="31" t="str">
        <f>C1</f>
        <v>ออกแบบและเทคโนโลยี</v>
      </c>
      <c r="X1" s="29" t="s">
        <v>9</v>
      </c>
      <c r="Z1" s="28" t="str">
        <f>H1</f>
        <v>ว31102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39" t="s">
        <v>59</v>
      </c>
      <c r="B2" s="239"/>
      <c r="C2" s="239"/>
      <c r="D2" s="32">
        <f>ข้อมูลพื้นฐาน!D2</f>
        <v>4</v>
      </c>
      <c r="E2" s="28" t="s">
        <v>5</v>
      </c>
      <c r="F2" s="28">
        <f>ข้อมูลพื้นฐาน!D3</f>
        <v>1</v>
      </c>
      <c r="I2" s="215" t="s">
        <v>11</v>
      </c>
      <c r="J2" s="215"/>
      <c r="L2" s="29">
        <f>ข้อมูลพื้นฐาน!D8</f>
        <v>1</v>
      </c>
      <c r="M2" s="33" t="s">
        <v>12</v>
      </c>
      <c r="Q2" s="29"/>
      <c r="S2" s="239" t="s">
        <v>59</v>
      </c>
      <c r="T2" s="239"/>
      <c r="U2" s="239"/>
      <c r="V2" s="32">
        <f>D2</f>
        <v>4</v>
      </c>
      <c r="W2" s="28" t="s">
        <v>5</v>
      </c>
      <c r="X2" s="28">
        <f>F2</f>
        <v>1</v>
      </c>
      <c r="AA2" s="215" t="s">
        <v>11</v>
      </c>
      <c r="AB2" s="215"/>
      <c r="AC2" s="29">
        <f>L2</f>
        <v>1</v>
      </c>
      <c r="AD2" s="33" t="s">
        <v>12</v>
      </c>
      <c r="AH2" s="29"/>
      <c r="AI2" s="29"/>
    </row>
    <row r="3" spans="1:35" ht="20.25" customHeight="1">
      <c r="A3" s="226" t="s">
        <v>33</v>
      </c>
      <c r="B3" s="240" t="s">
        <v>60</v>
      </c>
      <c r="C3" s="230" t="s">
        <v>52</v>
      </c>
      <c r="D3" s="231"/>
      <c r="E3" s="232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26" t="s">
        <v>33</v>
      </c>
      <c r="T3" s="240" t="s">
        <v>60</v>
      </c>
      <c r="U3" s="230" t="s">
        <v>52</v>
      </c>
      <c r="V3" s="231"/>
      <c r="W3" s="232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16" t="s">
        <v>58</v>
      </c>
      <c r="AH3" s="217"/>
      <c r="AI3" s="218"/>
    </row>
    <row r="4" spans="1:35" ht="20.25" customHeight="1">
      <c r="A4" s="227"/>
      <c r="B4" s="243"/>
      <c r="C4" s="233"/>
      <c r="D4" s="234"/>
      <c r="E4" s="235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27"/>
      <c r="T4" s="241"/>
      <c r="U4" s="233"/>
      <c r="V4" s="234"/>
      <c r="W4" s="235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19"/>
      <c r="AH4" s="220"/>
      <c r="AI4" s="221"/>
    </row>
    <row r="5" spans="1:35" ht="20.25" customHeight="1">
      <c r="A5" s="227"/>
      <c r="B5" s="243"/>
      <c r="C5" s="233"/>
      <c r="D5" s="234"/>
      <c r="E5" s="235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27"/>
      <c r="T5" s="241"/>
      <c r="U5" s="233"/>
      <c r="V5" s="234"/>
      <c r="W5" s="235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22" t="s">
        <v>62</v>
      </c>
      <c r="AH5" s="222" t="s">
        <v>63</v>
      </c>
      <c r="AI5" s="222" t="s">
        <v>61</v>
      </c>
    </row>
    <row r="6" spans="1:35" s="19" customFormat="1" ht="20.25" customHeight="1">
      <c r="A6" s="227"/>
      <c r="B6" s="243"/>
      <c r="C6" s="233"/>
      <c r="D6" s="234"/>
      <c r="E6" s="235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27"/>
      <c r="T6" s="241"/>
      <c r="U6" s="233"/>
      <c r="V6" s="234"/>
      <c r="W6" s="235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23"/>
      <c r="AH6" s="223"/>
      <c r="AI6" s="223"/>
    </row>
    <row r="7" spans="1:35" ht="20.25" customHeight="1">
      <c r="A7" s="228"/>
      <c r="B7" s="244"/>
      <c r="C7" s="236"/>
      <c r="D7" s="237"/>
      <c r="E7" s="238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8"/>
      <c r="T7" s="242"/>
      <c r="U7" s="236"/>
      <c r="V7" s="237"/>
      <c r="W7" s="238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24"/>
      <c r="AH7" s="224"/>
      <c r="AI7" s="224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04007</v>
      </c>
      <c r="C8" s="209" t="str">
        <f>IF(ใบรายชื่อ!C6="","",ใบรายชื่อ!C6)</f>
        <v>นายชนะพล สกุลไทย</v>
      </c>
      <c r="D8" s="210"/>
      <c r="E8" s="210"/>
      <c r="F8" s="211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04007</v>
      </c>
      <c r="U8" s="209" t="str">
        <f t="shared" ref="U8:U26" si="2">C8</f>
        <v>นายชนะพล สกุลไทย</v>
      </c>
      <c r="V8" s="210"/>
      <c r="W8" s="210"/>
      <c r="X8" s="211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04009</v>
      </c>
      <c r="C9" s="209" t="str">
        <f>IF(ใบรายชื่อ!C7="","",ใบรายชื่อ!C7)</f>
        <v>นายณัฐชนน เสนาคำ</v>
      </c>
      <c r="D9" s="210"/>
      <c r="E9" s="210"/>
      <c r="F9" s="211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04009</v>
      </c>
      <c r="U9" s="209" t="str">
        <f t="shared" si="2"/>
        <v>นายณัฐชนน เสนาคำ</v>
      </c>
      <c r="V9" s="210"/>
      <c r="W9" s="210"/>
      <c r="X9" s="211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04013</v>
      </c>
      <c r="C10" s="209" t="str">
        <f>IF(ใบรายชื่อ!C8="","",ใบรายชื่อ!C8)</f>
        <v>นายธนวัฒน์ แทนลึง</v>
      </c>
      <c r="D10" s="210"/>
      <c r="E10" s="210"/>
      <c r="F10" s="211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04013</v>
      </c>
      <c r="U10" s="209" t="str">
        <f t="shared" si="2"/>
        <v>นายธนวัฒน์ แทนลึง</v>
      </c>
      <c r="V10" s="210"/>
      <c r="W10" s="210"/>
      <c r="X10" s="211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04017</v>
      </c>
      <c r="C11" s="209" t="str">
        <f>IF(ใบรายชื่อ!C9="","",ใบรายชื่อ!C9)</f>
        <v>นายภานุวัชรน์ โยธะชัยสาร</v>
      </c>
      <c r="D11" s="210"/>
      <c r="E11" s="210"/>
      <c r="F11" s="211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04017</v>
      </c>
      <c r="U11" s="209" t="str">
        <f t="shared" si="2"/>
        <v>นายภานุวัชรน์ โยธะชัยสาร</v>
      </c>
      <c r="V11" s="210"/>
      <c r="W11" s="210"/>
      <c r="X11" s="211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04020</v>
      </c>
      <c r="C12" s="209" t="str">
        <f>IF(ใบรายชื่อ!C10="","",ใบรายชื่อ!C10)</f>
        <v>นายวันชนะ ละครพล</v>
      </c>
      <c r="D12" s="210"/>
      <c r="E12" s="210"/>
      <c r="F12" s="211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04020</v>
      </c>
      <c r="U12" s="209" t="str">
        <f t="shared" si="2"/>
        <v>นายวันชนะ ละครพล</v>
      </c>
      <c r="V12" s="210"/>
      <c r="W12" s="210"/>
      <c r="X12" s="211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04132</v>
      </c>
      <c r="C13" s="209" t="str">
        <f>IF(ใบรายชื่อ!C11="","",ใบรายชื่อ!C11)</f>
        <v>นายครรชิตพล สาพิมพ์ลาภ</v>
      </c>
      <c r="D13" s="210"/>
      <c r="E13" s="210"/>
      <c r="F13" s="211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04132</v>
      </c>
      <c r="U13" s="209" t="str">
        <f t="shared" si="2"/>
        <v>นายครรชิตพล สาพิมพ์ลาภ</v>
      </c>
      <c r="V13" s="210"/>
      <c r="W13" s="210"/>
      <c r="X13" s="211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04133</v>
      </c>
      <c r="C14" s="209" t="str">
        <f>IF(ใบรายชื่อ!C12="","",ใบรายชื่อ!C12)</f>
        <v>นายศิริสิทธิ์ พลศิริ</v>
      </c>
      <c r="D14" s="210"/>
      <c r="E14" s="210"/>
      <c r="F14" s="211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04133</v>
      </c>
      <c r="U14" s="209" t="str">
        <f t="shared" si="2"/>
        <v>นายศิริสิทธิ์ พลศิริ</v>
      </c>
      <c r="V14" s="210"/>
      <c r="W14" s="210"/>
      <c r="X14" s="211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04025</v>
      </c>
      <c r="C15" s="209" t="str">
        <f>IF(ใบรายชื่อ!C13="","",ใบรายชื่อ!C13)</f>
        <v>นางสาวจันทกานติ์ เทียกส้ม</v>
      </c>
      <c r="D15" s="210"/>
      <c r="E15" s="210"/>
      <c r="F15" s="211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04025</v>
      </c>
      <c r="U15" s="209" t="str">
        <f t="shared" si="2"/>
        <v>นางสาวจันทกานติ์ เทียกส้ม</v>
      </c>
      <c r="V15" s="210"/>
      <c r="W15" s="210"/>
      <c r="X15" s="211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04026</v>
      </c>
      <c r="C16" s="209" t="str">
        <f>IF(ใบรายชื่อ!C14="","",ใบรายชื่อ!C14)</f>
        <v>นางสาวชนิภรณ์ จรเข้น้อย</v>
      </c>
      <c r="D16" s="210"/>
      <c r="E16" s="210"/>
      <c r="F16" s="211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04026</v>
      </c>
      <c r="U16" s="209" t="str">
        <f t="shared" si="2"/>
        <v>นางสาวชนิภรณ์ จรเข้น้อย</v>
      </c>
      <c r="V16" s="210"/>
      <c r="W16" s="210"/>
      <c r="X16" s="211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04027</v>
      </c>
      <c r="C17" s="209" t="str">
        <f>IF(ใบรายชื่อ!C15="","",ใบรายชื่อ!C15)</f>
        <v>นางสาวฐิติกาญจน์ สากำสด</v>
      </c>
      <c r="D17" s="210"/>
      <c r="E17" s="210"/>
      <c r="F17" s="211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04027</v>
      </c>
      <c r="U17" s="209" t="str">
        <f t="shared" si="2"/>
        <v>นางสาวฐิติกาญจน์ สากำสด</v>
      </c>
      <c r="V17" s="210"/>
      <c r="W17" s="210"/>
      <c r="X17" s="211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04029</v>
      </c>
      <c r="C18" s="209" t="str">
        <f>IF(ใบรายชื่อ!C16="","",ใบรายชื่อ!C16)</f>
        <v>นางสาวรัตติกานต์ เทียงมา</v>
      </c>
      <c r="D18" s="210"/>
      <c r="E18" s="210"/>
      <c r="F18" s="211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04029</v>
      </c>
      <c r="U18" s="209" t="str">
        <f t="shared" si="2"/>
        <v>นางสาวรัตติกานต์ เทียงมา</v>
      </c>
      <c r="V18" s="210"/>
      <c r="W18" s="210"/>
      <c r="X18" s="211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04073</v>
      </c>
      <c r="C19" s="209" t="str">
        <f>IF(ใบรายชื่อ!C17="","",ใบรายชื่อ!C17)</f>
        <v>นางสาวภิญชญาพัชร์ รัฐเมือง</v>
      </c>
      <c r="D19" s="210"/>
      <c r="E19" s="210"/>
      <c r="F19" s="211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04073</v>
      </c>
      <c r="U19" s="209" t="str">
        <f t="shared" si="2"/>
        <v>นางสาวภิญชญาพัชร์ รัฐเมือง</v>
      </c>
      <c r="V19" s="210"/>
      <c r="W19" s="210"/>
      <c r="X19" s="211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/>
      </c>
      <c r="C20" s="209" t="str">
        <f>IF(ใบรายชื่อ!C18="","",ใบรายชื่อ!C18)</f>
        <v/>
      </c>
      <c r="D20" s="210"/>
      <c r="E20" s="210"/>
      <c r="F20" s="211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/>
      </c>
      <c r="U20" s="209" t="str">
        <f t="shared" si="2"/>
        <v/>
      </c>
      <c r="V20" s="210"/>
      <c r="W20" s="210"/>
      <c r="X20" s="211"/>
      <c r="Y20" s="13"/>
      <c r="Z20" s="13"/>
      <c r="AA20" s="13"/>
      <c r="AB20" s="13"/>
      <c r="AC20" s="13"/>
      <c r="AD20" s="13"/>
      <c r="AE20" s="13"/>
      <c r="AF20" s="13"/>
      <c r="AG20" s="37" t="str">
        <f t="shared" si="3"/>
        <v/>
      </c>
      <c r="AH20" s="37" t="str">
        <f t="shared" si="4"/>
        <v/>
      </c>
      <c r="AI20" s="38" t="str">
        <f t="shared" si="5"/>
        <v/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/>
      </c>
      <c r="C21" s="209" t="str">
        <f>IF(ใบรายชื่อ!C19="","",ใบรายชื่อ!C19)</f>
        <v/>
      </c>
      <c r="D21" s="210"/>
      <c r="E21" s="210"/>
      <c r="F21" s="211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/>
      </c>
      <c r="U21" s="209" t="str">
        <f t="shared" si="2"/>
        <v/>
      </c>
      <c r="V21" s="210"/>
      <c r="W21" s="210"/>
      <c r="X21" s="211"/>
      <c r="Y21" s="13"/>
      <c r="Z21" s="13"/>
      <c r="AA21" s="13"/>
      <c r="AB21" s="13"/>
      <c r="AC21" s="13"/>
      <c r="AD21" s="13"/>
      <c r="AE21" s="13"/>
      <c r="AF21" s="13"/>
      <c r="AG21" s="37" t="str">
        <f t="shared" si="3"/>
        <v/>
      </c>
      <c r="AH21" s="37" t="str">
        <f t="shared" si="4"/>
        <v/>
      </c>
      <c r="AI21" s="38" t="str">
        <f t="shared" si="5"/>
        <v/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/>
      </c>
      <c r="C22" s="209" t="str">
        <f>IF(ใบรายชื่อ!C20="","",ใบรายชื่อ!C20)</f>
        <v/>
      </c>
      <c r="D22" s="210"/>
      <c r="E22" s="210"/>
      <c r="F22" s="211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/>
      </c>
      <c r="U22" s="209" t="str">
        <f t="shared" si="2"/>
        <v/>
      </c>
      <c r="V22" s="210"/>
      <c r="W22" s="210"/>
      <c r="X22" s="211"/>
      <c r="Y22" s="13"/>
      <c r="Z22" s="13"/>
      <c r="AA22" s="13"/>
      <c r="AB22" s="13"/>
      <c r="AC22" s="13"/>
      <c r="AD22" s="13"/>
      <c r="AE22" s="13"/>
      <c r="AF22" s="13"/>
      <c r="AG22" s="37" t="str">
        <f t="shared" si="3"/>
        <v/>
      </c>
      <c r="AH22" s="37" t="str">
        <f t="shared" si="4"/>
        <v/>
      </c>
      <c r="AI22" s="38" t="str">
        <f t="shared" si="5"/>
        <v/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/>
      </c>
      <c r="C23" s="209" t="str">
        <f>IF(ใบรายชื่อ!C21="","",ใบรายชื่อ!C21)</f>
        <v/>
      </c>
      <c r="D23" s="210"/>
      <c r="E23" s="210"/>
      <c r="F23" s="211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/>
      </c>
      <c r="U23" s="209" t="str">
        <f t="shared" si="2"/>
        <v/>
      </c>
      <c r="V23" s="210"/>
      <c r="W23" s="210"/>
      <c r="X23" s="211"/>
      <c r="Y23" s="13"/>
      <c r="Z23" s="13"/>
      <c r="AA23" s="13"/>
      <c r="AB23" s="13"/>
      <c r="AC23" s="13"/>
      <c r="AD23" s="13"/>
      <c r="AE23" s="13"/>
      <c r="AF23" s="13"/>
      <c r="AG23" s="37" t="str">
        <f t="shared" si="3"/>
        <v/>
      </c>
      <c r="AH23" s="37" t="str">
        <f t="shared" si="4"/>
        <v/>
      </c>
      <c r="AI23" s="38" t="str">
        <f t="shared" si="5"/>
        <v/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/>
      </c>
      <c r="C24" s="209" t="str">
        <f>IF(ใบรายชื่อ!C22="","",ใบรายชื่อ!C22)</f>
        <v/>
      </c>
      <c r="D24" s="210"/>
      <c r="E24" s="210"/>
      <c r="F24" s="211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/>
      </c>
      <c r="U24" s="209" t="str">
        <f t="shared" si="2"/>
        <v/>
      </c>
      <c r="V24" s="210"/>
      <c r="W24" s="210"/>
      <c r="X24" s="211"/>
      <c r="Y24" s="13"/>
      <c r="Z24" s="13"/>
      <c r="AA24" s="13"/>
      <c r="AB24" s="13"/>
      <c r="AC24" s="13"/>
      <c r="AD24" s="13"/>
      <c r="AE24" s="13"/>
      <c r="AF24" s="13"/>
      <c r="AG24" s="37" t="str">
        <f t="shared" si="3"/>
        <v/>
      </c>
      <c r="AH24" s="37" t="str">
        <f t="shared" si="4"/>
        <v/>
      </c>
      <c r="AI24" s="38" t="str">
        <f t="shared" si="5"/>
        <v/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/>
      </c>
      <c r="C25" s="209" t="str">
        <f>IF(ใบรายชื่อ!C23="","",ใบรายชื่อ!C23)</f>
        <v/>
      </c>
      <c r="D25" s="210"/>
      <c r="E25" s="210"/>
      <c r="F25" s="211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/>
      </c>
      <c r="U25" s="209" t="str">
        <f t="shared" si="2"/>
        <v/>
      </c>
      <c r="V25" s="210"/>
      <c r="W25" s="210"/>
      <c r="X25" s="211"/>
      <c r="Y25" s="13"/>
      <c r="Z25" s="13"/>
      <c r="AA25" s="13"/>
      <c r="AB25" s="13"/>
      <c r="AC25" s="13"/>
      <c r="AD25" s="13"/>
      <c r="AE25" s="13"/>
      <c r="AF25" s="13"/>
      <c r="AG25" s="37" t="str">
        <f t="shared" si="3"/>
        <v/>
      </c>
      <c r="AH25" s="37" t="str">
        <f t="shared" si="4"/>
        <v/>
      </c>
      <c r="AI25" s="38" t="str">
        <f t="shared" si="5"/>
        <v/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/>
      </c>
      <c r="C26" s="209" t="str">
        <f>IF(ใบรายชื่อ!C24="","",ใบรายชื่อ!C24)</f>
        <v/>
      </c>
      <c r="D26" s="210"/>
      <c r="E26" s="210"/>
      <c r="F26" s="211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/>
      </c>
      <c r="U26" s="209" t="str">
        <f t="shared" si="2"/>
        <v/>
      </c>
      <c r="V26" s="210"/>
      <c r="W26" s="210"/>
      <c r="X26" s="211"/>
      <c r="Y26" s="13"/>
      <c r="Z26" s="13"/>
      <c r="AA26" s="13"/>
      <c r="AB26" s="13"/>
      <c r="AC26" s="13"/>
      <c r="AD26" s="13"/>
      <c r="AE26" s="13"/>
      <c r="AF26" s="13"/>
      <c r="AG26" s="37" t="str">
        <f t="shared" si="3"/>
        <v/>
      </c>
      <c r="AH26" s="37" t="str">
        <f t="shared" si="4"/>
        <v/>
      </c>
      <c r="AI26" s="38" t="str">
        <f t="shared" si="5"/>
        <v/>
      </c>
    </row>
    <row r="27" spans="1:35" s="20" customFormat="1" ht="17.25" customHeight="1">
      <c r="A27" s="39">
        <f>ใบรายชื่อ!A25</f>
        <v>20</v>
      </c>
      <c r="B27" s="39" t="str">
        <f>IF(ใบรายชื่อ!B25="","",ใบรายชื่อ!B25)</f>
        <v/>
      </c>
      <c r="C27" s="209" t="str">
        <f>IF(ใบรายชื่อ!C25="","",ใบรายชื่อ!C25)</f>
        <v/>
      </c>
      <c r="D27" s="210"/>
      <c r="E27" s="210"/>
      <c r="F27" s="211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 t="str">
        <f t="shared" ref="T27:T35" si="7">B27</f>
        <v/>
      </c>
      <c r="U27" s="209" t="str">
        <f t="shared" ref="U27:U35" si="8">C27</f>
        <v/>
      </c>
      <c r="V27" s="210"/>
      <c r="W27" s="210"/>
      <c r="X27" s="211"/>
      <c r="Y27" s="13"/>
      <c r="Z27" s="13"/>
      <c r="AA27" s="13"/>
      <c r="AB27" s="13"/>
      <c r="AC27" s="13"/>
      <c r="AD27" s="13"/>
      <c r="AE27" s="13"/>
      <c r="AF27" s="13"/>
      <c r="AG27" s="37" t="str">
        <f t="shared" si="3"/>
        <v/>
      </c>
      <c r="AH27" s="37" t="str">
        <f t="shared" si="4"/>
        <v/>
      </c>
      <c r="AI27" s="38" t="str">
        <f t="shared" si="5"/>
        <v/>
      </c>
    </row>
    <row r="28" spans="1:35" s="20" customFormat="1" ht="17.25" customHeight="1">
      <c r="A28" s="39">
        <f>ใบรายชื่อ!A26</f>
        <v>21</v>
      </c>
      <c r="B28" s="39" t="str">
        <f>IF(ใบรายชื่อ!B26="","",ใบรายชื่อ!B26)</f>
        <v/>
      </c>
      <c r="C28" s="209" t="str">
        <f>IF(ใบรายชื่อ!C26="","",ใบรายชื่อ!C26)</f>
        <v/>
      </c>
      <c r="D28" s="210"/>
      <c r="E28" s="210"/>
      <c r="F28" s="211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 t="str">
        <f t="shared" si="7"/>
        <v/>
      </c>
      <c r="U28" s="209" t="str">
        <f t="shared" si="8"/>
        <v/>
      </c>
      <c r="V28" s="210"/>
      <c r="W28" s="210"/>
      <c r="X28" s="211"/>
      <c r="Y28" s="13"/>
      <c r="Z28" s="13"/>
      <c r="AA28" s="13"/>
      <c r="AB28" s="13"/>
      <c r="AC28" s="13"/>
      <c r="AD28" s="13"/>
      <c r="AE28" s="13"/>
      <c r="AF28" s="13"/>
      <c r="AG28" s="37" t="str">
        <f t="shared" si="3"/>
        <v/>
      </c>
      <c r="AH28" s="37" t="str">
        <f t="shared" si="4"/>
        <v/>
      </c>
      <c r="AI28" s="38" t="str">
        <f t="shared" si="5"/>
        <v/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/>
      </c>
      <c r="C29" s="209" t="str">
        <f>IF(ใบรายชื่อ!C27="","",ใบรายชื่อ!C27)</f>
        <v/>
      </c>
      <c r="D29" s="210"/>
      <c r="E29" s="210"/>
      <c r="F29" s="211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/>
      </c>
      <c r="U29" s="209" t="str">
        <f t="shared" si="8"/>
        <v/>
      </c>
      <c r="V29" s="210"/>
      <c r="W29" s="210"/>
      <c r="X29" s="211"/>
      <c r="Y29" s="13"/>
      <c r="Z29" s="13"/>
      <c r="AA29" s="13"/>
      <c r="AB29" s="13"/>
      <c r="AC29" s="13"/>
      <c r="AD29" s="13"/>
      <c r="AE29" s="13"/>
      <c r="AF29" s="13"/>
      <c r="AG29" s="37" t="str">
        <f t="shared" si="3"/>
        <v/>
      </c>
      <c r="AH29" s="37" t="str">
        <f t="shared" si="4"/>
        <v/>
      </c>
      <c r="AI29" s="38" t="str">
        <f t="shared" si="5"/>
        <v/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/>
      </c>
      <c r="C30" s="209" t="str">
        <f>IF(ใบรายชื่อ!C28="","",ใบรายชื่อ!C28)</f>
        <v/>
      </c>
      <c r="D30" s="210"/>
      <c r="E30" s="210"/>
      <c r="F30" s="211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/>
      </c>
      <c r="U30" s="209" t="str">
        <f t="shared" si="8"/>
        <v/>
      </c>
      <c r="V30" s="210"/>
      <c r="W30" s="210"/>
      <c r="X30" s="211"/>
      <c r="Y30" s="13"/>
      <c r="Z30" s="13"/>
      <c r="AA30" s="13"/>
      <c r="AB30" s="13"/>
      <c r="AC30" s="13"/>
      <c r="AD30" s="13"/>
      <c r="AE30" s="13"/>
      <c r="AF30" s="13"/>
      <c r="AG30" s="37" t="str">
        <f t="shared" si="3"/>
        <v/>
      </c>
      <c r="AH30" s="37" t="str">
        <f t="shared" si="4"/>
        <v/>
      </c>
      <c r="AI30" s="38" t="str">
        <f t="shared" si="5"/>
        <v/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/>
      </c>
      <c r="C31" s="209" t="str">
        <f>IF(ใบรายชื่อ!C29="","",ใบรายชื่อ!C29)</f>
        <v/>
      </c>
      <c r="D31" s="210"/>
      <c r="E31" s="210"/>
      <c r="F31" s="211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/>
      </c>
      <c r="U31" s="209" t="str">
        <f t="shared" si="8"/>
        <v/>
      </c>
      <c r="V31" s="210"/>
      <c r="W31" s="210"/>
      <c r="X31" s="211"/>
      <c r="Y31" s="13"/>
      <c r="Z31" s="13"/>
      <c r="AA31" s="13"/>
      <c r="AB31" s="13"/>
      <c r="AC31" s="13"/>
      <c r="AD31" s="13"/>
      <c r="AE31" s="13"/>
      <c r="AF31" s="13"/>
      <c r="AG31" s="37" t="str">
        <f t="shared" si="3"/>
        <v/>
      </c>
      <c r="AH31" s="37" t="str">
        <f t="shared" si="4"/>
        <v/>
      </c>
      <c r="AI31" s="38" t="str">
        <f t="shared" si="5"/>
        <v/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/>
      </c>
      <c r="C32" s="209" t="str">
        <f>IF(ใบรายชื่อ!C30="","",ใบรายชื่อ!C30)</f>
        <v/>
      </c>
      <c r="D32" s="210"/>
      <c r="E32" s="210"/>
      <c r="F32" s="211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/>
      </c>
      <c r="U32" s="209" t="str">
        <f t="shared" si="8"/>
        <v/>
      </c>
      <c r="V32" s="210"/>
      <c r="W32" s="210"/>
      <c r="X32" s="211"/>
      <c r="Y32" s="13"/>
      <c r="Z32" s="13"/>
      <c r="AA32" s="13"/>
      <c r="AB32" s="13"/>
      <c r="AC32" s="13"/>
      <c r="AD32" s="13"/>
      <c r="AE32" s="13"/>
      <c r="AF32" s="13"/>
      <c r="AG32" s="37" t="str">
        <f t="shared" si="3"/>
        <v/>
      </c>
      <c r="AH32" s="37" t="str">
        <f t="shared" si="4"/>
        <v/>
      </c>
      <c r="AI32" s="38" t="str">
        <f t="shared" si="5"/>
        <v/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/>
      </c>
      <c r="C33" s="209" t="str">
        <f>IF(ใบรายชื่อ!C31="","",ใบรายชื่อ!C31)</f>
        <v/>
      </c>
      <c r="D33" s="210"/>
      <c r="E33" s="210"/>
      <c r="F33" s="211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/>
      </c>
      <c r="U33" s="209" t="str">
        <f t="shared" si="8"/>
        <v/>
      </c>
      <c r="V33" s="210"/>
      <c r="W33" s="210"/>
      <c r="X33" s="211"/>
      <c r="Y33" s="13"/>
      <c r="Z33" s="13"/>
      <c r="AA33" s="13"/>
      <c r="AB33" s="13"/>
      <c r="AC33" s="13"/>
      <c r="AD33" s="13"/>
      <c r="AE33" s="13"/>
      <c r="AF33" s="13"/>
      <c r="AG33" s="37" t="str">
        <f t="shared" si="3"/>
        <v/>
      </c>
      <c r="AH33" s="37" t="str">
        <f t="shared" si="4"/>
        <v/>
      </c>
      <c r="AI33" s="38" t="str">
        <f t="shared" si="5"/>
        <v/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/>
      </c>
      <c r="C34" s="209" t="str">
        <f>IF(ใบรายชื่อ!C32="","",ใบรายชื่อ!C32)</f>
        <v/>
      </c>
      <c r="D34" s="210"/>
      <c r="E34" s="210"/>
      <c r="F34" s="211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/>
      </c>
      <c r="U34" s="209" t="str">
        <f t="shared" si="8"/>
        <v/>
      </c>
      <c r="V34" s="210"/>
      <c r="W34" s="210"/>
      <c r="X34" s="211"/>
      <c r="Y34" s="13"/>
      <c r="Z34" s="13"/>
      <c r="AA34" s="13"/>
      <c r="AB34" s="13"/>
      <c r="AC34" s="13"/>
      <c r="AD34" s="13"/>
      <c r="AE34" s="13"/>
      <c r="AF34" s="13"/>
      <c r="AG34" s="37" t="str">
        <f t="shared" si="3"/>
        <v/>
      </c>
      <c r="AH34" s="37" t="str">
        <f t="shared" si="4"/>
        <v/>
      </c>
      <c r="AI34" s="38" t="str">
        <f t="shared" si="5"/>
        <v/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/>
      </c>
      <c r="C35" s="209" t="str">
        <f>IF(ใบรายชื่อ!C33="","",ใบรายชื่อ!C33)</f>
        <v/>
      </c>
      <c r="D35" s="210"/>
      <c r="E35" s="210"/>
      <c r="F35" s="211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/>
      </c>
      <c r="U35" s="209" t="str">
        <f t="shared" si="8"/>
        <v/>
      </c>
      <c r="V35" s="210"/>
      <c r="W35" s="210"/>
      <c r="X35" s="211"/>
      <c r="Y35" s="13"/>
      <c r="Z35" s="13"/>
      <c r="AA35" s="13"/>
      <c r="AB35" s="13"/>
      <c r="AC35" s="13"/>
      <c r="AD35" s="13"/>
      <c r="AE35" s="13"/>
      <c r="AF35" s="13"/>
      <c r="AG35" s="37" t="str">
        <f t="shared" si="3"/>
        <v/>
      </c>
      <c r="AH35" s="37" t="str">
        <f t="shared" si="4"/>
        <v/>
      </c>
      <c r="AI35" s="38" t="str">
        <f t="shared" si="5"/>
        <v/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209" t="str">
        <f>IF(ใบรายชื่อ!C34="","",ใบรายชื่อ!C34)</f>
        <v/>
      </c>
      <c r="D36" s="210"/>
      <c r="E36" s="210"/>
      <c r="F36" s="211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209"/>
      <c r="V36" s="210"/>
      <c r="W36" s="210"/>
      <c r="X36" s="211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12" t="str">
        <f>IF(ใบรายชื่อ!C35="","",ใบรายชื่อ!C35)</f>
        <v/>
      </c>
      <c r="D37" s="213"/>
      <c r="E37" s="213"/>
      <c r="F37" s="2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45"/>
      <c r="V37" s="245"/>
      <c r="W37" s="245"/>
      <c r="X37" s="245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AG3:AI4"/>
    <mergeCell ref="AI5:AI7"/>
    <mergeCell ref="AG5:AG7"/>
    <mergeCell ref="AH5:AH7"/>
    <mergeCell ref="U18:X18"/>
    <mergeCell ref="AA2:AB2"/>
    <mergeCell ref="C8:F8"/>
    <mergeCell ref="C9:F9"/>
    <mergeCell ref="C10:F10"/>
    <mergeCell ref="C11:F11"/>
    <mergeCell ref="U8:X8"/>
    <mergeCell ref="I2:J2"/>
    <mergeCell ref="C29:F29"/>
    <mergeCell ref="C30:F30"/>
    <mergeCell ref="C25:F25"/>
    <mergeCell ref="C26:F26"/>
    <mergeCell ref="U26:X26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U22:X22"/>
    <mergeCell ref="U23:X23"/>
    <mergeCell ref="U24:X24"/>
    <mergeCell ref="U25:X25"/>
    <mergeCell ref="U33:X33"/>
    <mergeCell ref="U34:X34"/>
    <mergeCell ref="U35:X35"/>
    <mergeCell ref="U27:X27"/>
    <mergeCell ref="U28:X28"/>
    <mergeCell ref="U29:X29"/>
    <mergeCell ref="U30:X30"/>
    <mergeCell ref="U31:X31"/>
    <mergeCell ref="U32:X32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1" zoomScaleNormal="100" zoomScaleSheetLayoutView="100" workbookViewId="0">
      <selection activeCell="AA5" sqref="AA5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58" t="s">
        <v>8</v>
      </c>
      <c r="B1" s="258"/>
      <c r="C1" s="247" t="str">
        <f>ข้อมูลพื้นฐาน!D6</f>
        <v>ออกแบบและเทคโนโลยี</v>
      </c>
      <c r="D1" s="247"/>
      <c r="E1" s="247"/>
      <c r="F1" s="258" t="s">
        <v>9</v>
      </c>
      <c r="G1" s="258"/>
      <c r="H1" s="258" t="str">
        <f>ข้อมูลพื้นฐาน!D7</f>
        <v>ว31102</v>
      </c>
      <c r="I1" s="258"/>
      <c r="J1" s="259" t="s">
        <v>51</v>
      </c>
      <c r="K1" s="259"/>
      <c r="L1" s="80">
        <f>ข้อมูลพื้นฐาน!B11</f>
        <v>1</v>
      </c>
      <c r="M1" s="258" t="s">
        <v>7</v>
      </c>
      <c r="N1" s="258"/>
      <c r="O1" s="258"/>
      <c r="P1" s="81">
        <f>ข้อมูลพื้นฐาน!B10</f>
        <v>2569</v>
      </c>
      <c r="Q1" s="82"/>
      <c r="R1" s="247" t="s">
        <v>8</v>
      </c>
      <c r="S1" s="247"/>
      <c r="T1" s="249" t="str">
        <f>C1</f>
        <v>ออกแบบและเทคโนโลยี</v>
      </c>
      <c r="U1" s="247"/>
      <c r="V1" s="247"/>
      <c r="W1" s="247" t="s">
        <v>9</v>
      </c>
      <c r="X1" s="247"/>
      <c r="Y1" s="247"/>
      <c r="Z1" s="83" t="str">
        <f>H1</f>
        <v>ว31102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60" t="s">
        <v>59</v>
      </c>
      <c r="B2" s="260"/>
      <c r="C2" s="260"/>
      <c r="D2" s="260"/>
      <c r="E2" s="260"/>
      <c r="F2" s="118">
        <f>ข้อมูลพื้นฐาน!D2</f>
        <v>4</v>
      </c>
      <c r="G2" s="84" t="s">
        <v>5</v>
      </c>
      <c r="H2" s="88">
        <f>ข้อมูลพื้นฐาน!D3</f>
        <v>1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48" t="s">
        <v>59</v>
      </c>
      <c r="S2" s="248"/>
      <c r="T2" s="248"/>
      <c r="U2" s="248"/>
      <c r="V2" s="248"/>
      <c r="W2" s="118">
        <f>F2</f>
        <v>4</v>
      </c>
      <c r="X2" s="89" t="s">
        <v>5</v>
      </c>
      <c r="Y2" s="90">
        <f>H2</f>
        <v>1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61" t="s">
        <v>33</v>
      </c>
      <c r="B3" s="264" t="s">
        <v>40</v>
      </c>
      <c r="C3" s="267" t="s">
        <v>39</v>
      </c>
      <c r="D3" s="268"/>
      <c r="E3" s="269"/>
      <c r="F3" s="250" t="s">
        <v>34</v>
      </c>
      <c r="G3" s="250"/>
      <c r="H3" s="250"/>
      <c r="I3" s="250"/>
      <c r="J3" s="250"/>
      <c r="K3" s="250" t="s">
        <v>35</v>
      </c>
      <c r="L3" s="250"/>
      <c r="M3" s="250"/>
      <c r="N3" s="250"/>
      <c r="O3" s="250"/>
      <c r="P3" s="92" t="s">
        <v>38</v>
      </c>
      <c r="Q3" s="93"/>
      <c r="R3" s="261" t="s">
        <v>33</v>
      </c>
      <c r="S3" s="264" t="s">
        <v>40</v>
      </c>
      <c r="T3" s="267" t="s">
        <v>39</v>
      </c>
      <c r="U3" s="268"/>
      <c r="V3" s="269"/>
      <c r="W3" s="250" t="s">
        <v>36</v>
      </c>
      <c r="X3" s="250"/>
      <c r="Y3" s="250"/>
      <c r="Z3" s="250"/>
      <c r="AA3" s="250"/>
      <c r="AB3" s="250" t="s">
        <v>37</v>
      </c>
      <c r="AC3" s="250"/>
      <c r="AD3" s="250"/>
      <c r="AE3" s="250"/>
      <c r="AF3" s="250"/>
      <c r="AG3" s="94" t="s">
        <v>38</v>
      </c>
      <c r="AH3" s="251" t="s">
        <v>45</v>
      </c>
      <c r="AI3" s="252" t="s">
        <v>46</v>
      </c>
      <c r="AJ3" s="246" t="s">
        <v>50</v>
      </c>
    </row>
    <row r="4" spans="1:36" ht="21.6" customHeight="1">
      <c r="A4" s="262"/>
      <c r="B4" s="265"/>
      <c r="C4" s="270"/>
      <c r="D4" s="258"/>
      <c r="E4" s="271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62"/>
      <c r="S4" s="265"/>
      <c r="T4" s="270"/>
      <c r="U4" s="274"/>
      <c r="V4" s="271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51"/>
      <c r="AI4" s="253"/>
      <c r="AJ4" s="246"/>
    </row>
    <row r="5" spans="1:36" ht="21.6" customHeight="1">
      <c r="A5" s="263"/>
      <c r="B5" s="266"/>
      <c r="C5" s="272"/>
      <c r="D5" s="260"/>
      <c r="E5" s="273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63"/>
      <c r="S5" s="266"/>
      <c r="T5" s="272"/>
      <c r="U5" s="260"/>
      <c r="V5" s="273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54"/>
      <c r="AJ5" s="246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04007</v>
      </c>
      <c r="C6" s="255" t="str">
        <f>IF(ใบรายชื่อ!C6="","",ใบรายชื่อ!C6)</f>
        <v>นายชนะพล สกุลไทย</v>
      </c>
      <c r="D6" s="256"/>
      <c r="E6" s="257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04007</v>
      </c>
      <c r="T6" s="255" t="str">
        <f>IF(C6="","",C6)</f>
        <v>นายชนะพล สกุลไทย</v>
      </c>
      <c r="U6" s="256"/>
      <c r="V6" s="257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04009</v>
      </c>
      <c r="C7" s="255" t="str">
        <f>IF(ใบรายชื่อ!C7="","",ใบรายชื่อ!C7)</f>
        <v>นายณัฐชนน เสนาคำ</v>
      </c>
      <c r="D7" s="256"/>
      <c r="E7" s="257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04009</v>
      </c>
      <c r="T7" s="255" t="str">
        <f t="shared" ref="T7:T35" si="5">IF(C7="","",C7)</f>
        <v>นายณัฐชนน เสนาคำ</v>
      </c>
      <c r="U7" s="256"/>
      <c r="V7" s="257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04013</v>
      </c>
      <c r="C8" s="255" t="str">
        <f>IF(ใบรายชื่อ!C8="","",ใบรายชื่อ!C8)</f>
        <v>นายธนวัฒน์ แทนลึง</v>
      </c>
      <c r="D8" s="256"/>
      <c r="E8" s="257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04013</v>
      </c>
      <c r="T8" s="255" t="str">
        <f t="shared" si="5"/>
        <v>นายธนวัฒน์ แทนลึง</v>
      </c>
      <c r="U8" s="256"/>
      <c r="V8" s="257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04017</v>
      </c>
      <c r="C9" s="255" t="str">
        <f>IF(ใบรายชื่อ!C9="","",ใบรายชื่อ!C9)</f>
        <v>นายภานุวัชรน์ โยธะชัยสาร</v>
      </c>
      <c r="D9" s="256"/>
      <c r="E9" s="257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04017</v>
      </c>
      <c r="T9" s="255" t="str">
        <f t="shared" si="5"/>
        <v>นายภานุวัชรน์ โยธะชัยสาร</v>
      </c>
      <c r="U9" s="256"/>
      <c r="V9" s="257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04020</v>
      </c>
      <c r="C10" s="255" t="str">
        <f>IF(ใบรายชื่อ!C10="","",ใบรายชื่อ!C10)</f>
        <v>นายวันชนะ ละครพล</v>
      </c>
      <c r="D10" s="256"/>
      <c r="E10" s="257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04020</v>
      </c>
      <c r="T10" s="255" t="str">
        <f t="shared" si="5"/>
        <v>นายวันชนะ ละครพล</v>
      </c>
      <c r="U10" s="256"/>
      <c r="V10" s="257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04132</v>
      </c>
      <c r="C11" s="255" t="str">
        <f>IF(ใบรายชื่อ!C11="","",ใบรายชื่อ!C11)</f>
        <v>นายครรชิตพล สาพิมพ์ลาภ</v>
      </c>
      <c r="D11" s="256"/>
      <c r="E11" s="257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04132</v>
      </c>
      <c r="T11" s="255" t="str">
        <f t="shared" si="5"/>
        <v>นายครรชิตพล สาพิมพ์ลาภ</v>
      </c>
      <c r="U11" s="256"/>
      <c r="V11" s="257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04133</v>
      </c>
      <c r="C12" s="255" t="str">
        <f>IF(ใบรายชื่อ!C12="","",ใบรายชื่อ!C12)</f>
        <v>นายศิริสิทธิ์ พลศิริ</v>
      </c>
      <c r="D12" s="256"/>
      <c r="E12" s="257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04133</v>
      </c>
      <c r="T12" s="255" t="str">
        <f t="shared" si="5"/>
        <v>นายศิริสิทธิ์ พลศิริ</v>
      </c>
      <c r="U12" s="256"/>
      <c r="V12" s="257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04025</v>
      </c>
      <c r="C13" s="255" t="str">
        <f>IF(ใบรายชื่อ!C13="","",ใบรายชื่อ!C13)</f>
        <v>นางสาวจันทกานติ์ เทียกส้ม</v>
      </c>
      <c r="D13" s="256"/>
      <c r="E13" s="257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04025</v>
      </c>
      <c r="T13" s="255" t="str">
        <f t="shared" si="5"/>
        <v>นางสาวจันทกานติ์ เทียกส้ม</v>
      </c>
      <c r="U13" s="256"/>
      <c r="V13" s="257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04026</v>
      </c>
      <c r="C14" s="255" t="str">
        <f>IF(ใบรายชื่อ!C14="","",ใบรายชื่อ!C14)</f>
        <v>นางสาวชนิภรณ์ จรเข้น้อย</v>
      </c>
      <c r="D14" s="256"/>
      <c r="E14" s="257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04026</v>
      </c>
      <c r="T14" s="255" t="str">
        <f t="shared" si="5"/>
        <v>นางสาวชนิภรณ์ จรเข้น้อย</v>
      </c>
      <c r="U14" s="256"/>
      <c r="V14" s="257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04027</v>
      </c>
      <c r="C15" s="255" t="str">
        <f>IF(ใบรายชื่อ!C15="","",ใบรายชื่อ!C15)</f>
        <v>นางสาวฐิติกาญจน์ สากำสด</v>
      </c>
      <c r="D15" s="256"/>
      <c r="E15" s="257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04027</v>
      </c>
      <c r="T15" s="255" t="str">
        <f t="shared" si="5"/>
        <v>นางสาวฐิติกาญจน์ สากำสด</v>
      </c>
      <c r="U15" s="256"/>
      <c r="V15" s="257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04029</v>
      </c>
      <c r="C16" s="255" t="str">
        <f>IF(ใบรายชื่อ!C16="","",ใบรายชื่อ!C16)</f>
        <v>นางสาวรัตติกานต์ เทียงมา</v>
      </c>
      <c r="D16" s="256"/>
      <c r="E16" s="257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04029</v>
      </c>
      <c r="T16" s="255" t="str">
        <f t="shared" si="5"/>
        <v>นางสาวรัตติกานต์ เทียงมา</v>
      </c>
      <c r="U16" s="256"/>
      <c r="V16" s="257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04073</v>
      </c>
      <c r="C17" s="255" t="str">
        <f>IF(ใบรายชื่อ!C17="","",ใบรายชื่อ!C17)</f>
        <v>นางสาวภิญชญาพัชร์ รัฐเมือง</v>
      </c>
      <c r="D17" s="256"/>
      <c r="E17" s="257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04073</v>
      </c>
      <c r="T17" s="255" t="str">
        <f t="shared" si="5"/>
        <v>นางสาวภิญชญาพัชร์ รัฐเมือง</v>
      </c>
      <c r="U17" s="256"/>
      <c r="V17" s="257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/>
      </c>
      <c r="C18" s="255" t="str">
        <f>IF(ใบรายชื่อ!C18="","",ใบรายชื่อ!C18)</f>
        <v/>
      </c>
      <c r="D18" s="256"/>
      <c r="E18" s="257"/>
      <c r="F18" s="48"/>
      <c r="G18" s="49"/>
      <c r="H18" s="49"/>
      <c r="I18" s="49"/>
      <c r="J18" s="97" t="str">
        <f t="shared" si="0"/>
        <v/>
      </c>
      <c r="K18" s="50"/>
      <c r="L18" s="49"/>
      <c r="M18" s="49"/>
      <c r="N18" s="49"/>
      <c r="O18" s="113" t="str">
        <f t="shared" si="1"/>
        <v/>
      </c>
      <c r="P18" s="97" t="str">
        <f t="shared" si="2"/>
        <v/>
      </c>
      <c r="Q18" s="51"/>
      <c r="R18" s="96">
        <f t="shared" si="3"/>
        <v>13</v>
      </c>
      <c r="S18" s="115" t="str">
        <f t="shared" si="4"/>
        <v/>
      </c>
      <c r="T18" s="255" t="str">
        <f t="shared" si="5"/>
        <v/>
      </c>
      <c r="U18" s="256"/>
      <c r="V18" s="257"/>
      <c r="W18" s="50"/>
      <c r="X18" s="49"/>
      <c r="Y18" s="49"/>
      <c r="Z18" s="49"/>
      <c r="AA18" s="97" t="str">
        <f t="shared" si="6"/>
        <v/>
      </c>
      <c r="AB18" s="50"/>
      <c r="AC18" s="49"/>
      <c r="AD18" s="49"/>
      <c r="AE18" s="49"/>
      <c r="AF18" s="97" t="str">
        <f t="shared" si="7"/>
        <v/>
      </c>
      <c r="AG18" s="97" t="str">
        <f t="shared" si="8"/>
        <v/>
      </c>
      <c r="AH18" s="97" t="str">
        <f t="shared" si="9"/>
        <v/>
      </c>
      <c r="AI18" s="99" t="str">
        <f t="shared" si="10"/>
        <v/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/>
      </c>
      <c r="C19" s="255" t="str">
        <f>IF(ใบรายชื่อ!C19="","",ใบรายชื่อ!C19)</f>
        <v/>
      </c>
      <c r="D19" s="256"/>
      <c r="E19" s="257"/>
      <c r="F19" s="48"/>
      <c r="G19" s="49"/>
      <c r="H19" s="49"/>
      <c r="I19" s="49"/>
      <c r="J19" s="97" t="str">
        <f t="shared" si="0"/>
        <v/>
      </c>
      <c r="K19" s="50"/>
      <c r="L19" s="49"/>
      <c r="M19" s="49"/>
      <c r="N19" s="49"/>
      <c r="O19" s="113" t="str">
        <f t="shared" si="1"/>
        <v/>
      </c>
      <c r="P19" s="97" t="str">
        <f t="shared" si="2"/>
        <v/>
      </c>
      <c r="Q19" s="51"/>
      <c r="R19" s="96">
        <f t="shared" si="3"/>
        <v>14</v>
      </c>
      <c r="S19" s="115" t="str">
        <f t="shared" si="4"/>
        <v/>
      </c>
      <c r="T19" s="255" t="str">
        <f t="shared" si="5"/>
        <v/>
      </c>
      <c r="U19" s="256"/>
      <c r="V19" s="257"/>
      <c r="W19" s="50"/>
      <c r="X19" s="49"/>
      <c r="Y19" s="49"/>
      <c r="Z19" s="49"/>
      <c r="AA19" s="97" t="str">
        <f t="shared" si="6"/>
        <v/>
      </c>
      <c r="AB19" s="50"/>
      <c r="AC19" s="49"/>
      <c r="AD19" s="49"/>
      <c r="AE19" s="49"/>
      <c r="AF19" s="97" t="str">
        <f t="shared" si="7"/>
        <v/>
      </c>
      <c r="AG19" s="97" t="str">
        <f t="shared" si="8"/>
        <v/>
      </c>
      <c r="AH19" s="97" t="str">
        <f t="shared" si="9"/>
        <v/>
      </c>
      <c r="AI19" s="99" t="str">
        <f t="shared" si="10"/>
        <v/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/>
      </c>
      <c r="C20" s="255" t="str">
        <f>IF(ใบรายชื่อ!C20="","",ใบรายชื่อ!C20)</f>
        <v/>
      </c>
      <c r="D20" s="256"/>
      <c r="E20" s="257"/>
      <c r="F20" s="48"/>
      <c r="G20" s="49"/>
      <c r="H20" s="49"/>
      <c r="I20" s="49"/>
      <c r="J20" s="97" t="str">
        <f t="shared" si="0"/>
        <v/>
      </c>
      <c r="K20" s="50"/>
      <c r="L20" s="49"/>
      <c r="M20" s="49"/>
      <c r="N20" s="49"/>
      <c r="O20" s="113" t="str">
        <f t="shared" si="1"/>
        <v/>
      </c>
      <c r="P20" s="97" t="str">
        <f t="shared" si="2"/>
        <v/>
      </c>
      <c r="Q20" s="51"/>
      <c r="R20" s="96">
        <f t="shared" si="3"/>
        <v>15</v>
      </c>
      <c r="S20" s="115" t="str">
        <f t="shared" si="4"/>
        <v/>
      </c>
      <c r="T20" s="255" t="str">
        <f t="shared" si="5"/>
        <v/>
      </c>
      <c r="U20" s="256"/>
      <c r="V20" s="257"/>
      <c r="W20" s="50"/>
      <c r="X20" s="49"/>
      <c r="Y20" s="49"/>
      <c r="Z20" s="49"/>
      <c r="AA20" s="97" t="str">
        <f t="shared" si="6"/>
        <v/>
      </c>
      <c r="AB20" s="50"/>
      <c r="AC20" s="49"/>
      <c r="AD20" s="49"/>
      <c r="AE20" s="49"/>
      <c r="AF20" s="97" t="str">
        <f t="shared" si="7"/>
        <v/>
      </c>
      <c r="AG20" s="97" t="str">
        <f t="shared" si="8"/>
        <v/>
      </c>
      <c r="AH20" s="97" t="str">
        <f t="shared" si="9"/>
        <v/>
      </c>
      <c r="AI20" s="99" t="str">
        <f t="shared" si="10"/>
        <v/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/>
      </c>
      <c r="C21" s="255" t="str">
        <f>IF(ใบรายชื่อ!C21="","",ใบรายชื่อ!C21)</f>
        <v/>
      </c>
      <c r="D21" s="256"/>
      <c r="E21" s="257"/>
      <c r="F21" s="48"/>
      <c r="G21" s="49"/>
      <c r="H21" s="49"/>
      <c r="I21" s="49"/>
      <c r="J21" s="97" t="str">
        <f t="shared" si="0"/>
        <v/>
      </c>
      <c r="K21" s="50"/>
      <c r="L21" s="49"/>
      <c r="M21" s="49"/>
      <c r="N21" s="49"/>
      <c r="O21" s="113" t="str">
        <f t="shared" si="1"/>
        <v/>
      </c>
      <c r="P21" s="97" t="str">
        <f t="shared" si="2"/>
        <v/>
      </c>
      <c r="Q21" s="51"/>
      <c r="R21" s="96">
        <f t="shared" si="3"/>
        <v>16</v>
      </c>
      <c r="S21" s="115" t="str">
        <f t="shared" si="4"/>
        <v/>
      </c>
      <c r="T21" s="255" t="str">
        <f t="shared" si="5"/>
        <v/>
      </c>
      <c r="U21" s="256"/>
      <c r="V21" s="257"/>
      <c r="W21" s="50"/>
      <c r="X21" s="49"/>
      <c r="Y21" s="49"/>
      <c r="Z21" s="49"/>
      <c r="AA21" s="97" t="str">
        <f t="shared" si="6"/>
        <v/>
      </c>
      <c r="AB21" s="50"/>
      <c r="AC21" s="49"/>
      <c r="AD21" s="49"/>
      <c r="AE21" s="49"/>
      <c r="AF21" s="97" t="str">
        <f t="shared" si="7"/>
        <v/>
      </c>
      <c r="AG21" s="97" t="str">
        <f t="shared" si="8"/>
        <v/>
      </c>
      <c r="AH21" s="97" t="str">
        <f t="shared" si="9"/>
        <v/>
      </c>
      <c r="AI21" s="99" t="str">
        <f t="shared" si="10"/>
        <v/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/>
      </c>
      <c r="C22" s="255" t="str">
        <f>IF(ใบรายชื่อ!C22="","",ใบรายชื่อ!C22)</f>
        <v/>
      </c>
      <c r="D22" s="256"/>
      <c r="E22" s="257"/>
      <c r="F22" s="48"/>
      <c r="G22" s="49"/>
      <c r="H22" s="49"/>
      <c r="I22" s="49"/>
      <c r="J22" s="97" t="str">
        <f t="shared" si="0"/>
        <v/>
      </c>
      <c r="K22" s="50"/>
      <c r="L22" s="49"/>
      <c r="M22" s="49"/>
      <c r="N22" s="49"/>
      <c r="O22" s="113" t="str">
        <f t="shared" si="1"/>
        <v/>
      </c>
      <c r="P22" s="97" t="str">
        <f t="shared" si="2"/>
        <v/>
      </c>
      <c r="Q22" s="51"/>
      <c r="R22" s="96">
        <f t="shared" si="3"/>
        <v>17</v>
      </c>
      <c r="S22" s="115" t="str">
        <f t="shared" si="4"/>
        <v/>
      </c>
      <c r="T22" s="255" t="str">
        <f t="shared" si="5"/>
        <v/>
      </c>
      <c r="U22" s="256"/>
      <c r="V22" s="257"/>
      <c r="W22" s="50"/>
      <c r="X22" s="49"/>
      <c r="Y22" s="49"/>
      <c r="Z22" s="49"/>
      <c r="AA22" s="97" t="str">
        <f t="shared" si="6"/>
        <v/>
      </c>
      <c r="AB22" s="50"/>
      <c r="AC22" s="49"/>
      <c r="AD22" s="49"/>
      <c r="AE22" s="49"/>
      <c r="AF22" s="97" t="str">
        <f t="shared" si="7"/>
        <v/>
      </c>
      <c r="AG22" s="97" t="str">
        <f t="shared" si="8"/>
        <v/>
      </c>
      <c r="AH22" s="97" t="str">
        <f t="shared" si="9"/>
        <v/>
      </c>
      <c r="AI22" s="99" t="str">
        <f t="shared" si="10"/>
        <v/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/>
      </c>
      <c r="C23" s="255" t="str">
        <f>IF(ใบรายชื่อ!C23="","",ใบรายชื่อ!C23)</f>
        <v/>
      </c>
      <c r="D23" s="256"/>
      <c r="E23" s="257"/>
      <c r="F23" s="48"/>
      <c r="G23" s="49"/>
      <c r="H23" s="49"/>
      <c r="I23" s="49"/>
      <c r="J23" s="97" t="str">
        <f t="shared" si="0"/>
        <v/>
      </c>
      <c r="K23" s="50"/>
      <c r="L23" s="49"/>
      <c r="M23" s="49"/>
      <c r="N23" s="49"/>
      <c r="O23" s="113" t="str">
        <f t="shared" si="1"/>
        <v/>
      </c>
      <c r="P23" s="97" t="str">
        <f t="shared" si="2"/>
        <v/>
      </c>
      <c r="Q23" s="51"/>
      <c r="R23" s="96">
        <f t="shared" si="3"/>
        <v>18</v>
      </c>
      <c r="S23" s="115" t="str">
        <f t="shared" si="4"/>
        <v/>
      </c>
      <c r="T23" s="255" t="str">
        <f t="shared" si="5"/>
        <v/>
      </c>
      <c r="U23" s="256"/>
      <c r="V23" s="257"/>
      <c r="W23" s="50"/>
      <c r="X23" s="49"/>
      <c r="Y23" s="49"/>
      <c r="Z23" s="49"/>
      <c r="AA23" s="97" t="str">
        <f t="shared" si="6"/>
        <v/>
      </c>
      <c r="AB23" s="50"/>
      <c r="AC23" s="49"/>
      <c r="AD23" s="49"/>
      <c r="AE23" s="49"/>
      <c r="AF23" s="97" t="str">
        <f t="shared" si="7"/>
        <v/>
      </c>
      <c r="AG23" s="97" t="str">
        <f t="shared" si="8"/>
        <v/>
      </c>
      <c r="AH23" s="97" t="str">
        <f t="shared" si="9"/>
        <v/>
      </c>
      <c r="AI23" s="99" t="str">
        <f t="shared" si="10"/>
        <v/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/>
      </c>
      <c r="C24" s="255" t="str">
        <f>IF(ใบรายชื่อ!C24="","",ใบรายชื่อ!C24)</f>
        <v/>
      </c>
      <c r="D24" s="256"/>
      <c r="E24" s="257"/>
      <c r="F24" s="48"/>
      <c r="G24" s="49"/>
      <c r="H24" s="49"/>
      <c r="I24" s="49"/>
      <c r="J24" s="97" t="str">
        <f t="shared" si="0"/>
        <v/>
      </c>
      <c r="K24" s="50"/>
      <c r="L24" s="49"/>
      <c r="M24" s="49"/>
      <c r="N24" s="49"/>
      <c r="O24" s="113" t="str">
        <f t="shared" si="1"/>
        <v/>
      </c>
      <c r="P24" s="97" t="str">
        <f t="shared" si="2"/>
        <v/>
      </c>
      <c r="Q24" s="51"/>
      <c r="R24" s="96">
        <f t="shared" si="3"/>
        <v>19</v>
      </c>
      <c r="S24" s="115" t="str">
        <f t="shared" si="4"/>
        <v/>
      </c>
      <c r="T24" s="255" t="str">
        <f t="shared" si="5"/>
        <v/>
      </c>
      <c r="U24" s="256"/>
      <c r="V24" s="257"/>
      <c r="W24" s="50"/>
      <c r="X24" s="49"/>
      <c r="Y24" s="49"/>
      <c r="Z24" s="49"/>
      <c r="AA24" s="97" t="str">
        <f t="shared" si="6"/>
        <v/>
      </c>
      <c r="AB24" s="50"/>
      <c r="AC24" s="49"/>
      <c r="AD24" s="49"/>
      <c r="AE24" s="49"/>
      <c r="AF24" s="97" t="str">
        <f t="shared" si="7"/>
        <v/>
      </c>
      <c r="AG24" s="97" t="str">
        <f t="shared" si="8"/>
        <v/>
      </c>
      <c r="AH24" s="97" t="str">
        <f t="shared" si="9"/>
        <v/>
      </c>
      <c r="AI24" s="99" t="str">
        <f t="shared" si="10"/>
        <v/>
      </c>
      <c r="AJ24" s="6"/>
    </row>
    <row r="25" spans="1:36" s="5" customFormat="1" ht="21.6" customHeight="1">
      <c r="A25" s="96">
        <f>ใบรายชื่อ!A25</f>
        <v>20</v>
      </c>
      <c r="B25" s="115" t="str">
        <f>IF(ใบรายชื่อ!B25="","",ใบรายชื่อ!B25)</f>
        <v/>
      </c>
      <c r="C25" s="255" t="str">
        <f>IF(ใบรายชื่อ!C25="","",ใบรายชื่อ!C25)</f>
        <v/>
      </c>
      <c r="D25" s="256"/>
      <c r="E25" s="257"/>
      <c r="F25" s="48"/>
      <c r="G25" s="49"/>
      <c r="H25" s="49"/>
      <c r="I25" s="49"/>
      <c r="J25" s="97" t="str">
        <f t="shared" si="0"/>
        <v/>
      </c>
      <c r="K25" s="50"/>
      <c r="L25" s="49"/>
      <c r="M25" s="49"/>
      <c r="N25" s="49"/>
      <c r="O25" s="113" t="str">
        <f t="shared" si="1"/>
        <v/>
      </c>
      <c r="P25" s="97" t="str">
        <f t="shared" si="2"/>
        <v/>
      </c>
      <c r="Q25" s="52"/>
      <c r="R25" s="96">
        <f t="shared" si="3"/>
        <v>20</v>
      </c>
      <c r="S25" s="115" t="str">
        <f t="shared" si="4"/>
        <v/>
      </c>
      <c r="T25" s="255" t="str">
        <f t="shared" si="5"/>
        <v/>
      </c>
      <c r="U25" s="256"/>
      <c r="V25" s="257"/>
      <c r="W25" s="50"/>
      <c r="X25" s="49"/>
      <c r="Y25" s="49"/>
      <c r="Z25" s="49"/>
      <c r="AA25" s="97" t="str">
        <f t="shared" si="6"/>
        <v/>
      </c>
      <c r="AB25" s="50"/>
      <c r="AC25" s="49"/>
      <c r="AD25" s="49"/>
      <c r="AE25" s="49"/>
      <c r="AF25" s="97" t="str">
        <f t="shared" si="7"/>
        <v/>
      </c>
      <c r="AG25" s="97" t="str">
        <f t="shared" si="8"/>
        <v/>
      </c>
      <c r="AH25" s="97" t="str">
        <f t="shared" si="9"/>
        <v/>
      </c>
      <c r="AI25" s="99" t="str">
        <f t="shared" si="10"/>
        <v/>
      </c>
      <c r="AJ25" s="6"/>
    </row>
    <row r="26" spans="1:36" s="5" customFormat="1" ht="21.6" customHeight="1">
      <c r="A26" s="96">
        <f>ใบรายชื่อ!A26</f>
        <v>21</v>
      </c>
      <c r="B26" s="115" t="str">
        <f>IF(ใบรายชื่อ!B26="","",ใบรายชื่อ!B26)</f>
        <v/>
      </c>
      <c r="C26" s="255" t="str">
        <f>IF(ใบรายชื่อ!C26="","",ใบรายชื่อ!C26)</f>
        <v/>
      </c>
      <c r="D26" s="256"/>
      <c r="E26" s="257"/>
      <c r="F26" s="48"/>
      <c r="G26" s="49"/>
      <c r="H26" s="49"/>
      <c r="I26" s="49"/>
      <c r="J26" s="97" t="str">
        <f t="shared" si="0"/>
        <v/>
      </c>
      <c r="K26" s="50"/>
      <c r="L26" s="49"/>
      <c r="M26" s="49"/>
      <c r="N26" s="49"/>
      <c r="O26" s="113" t="str">
        <f t="shared" si="1"/>
        <v/>
      </c>
      <c r="P26" s="97" t="str">
        <f t="shared" si="2"/>
        <v/>
      </c>
      <c r="Q26" s="52"/>
      <c r="R26" s="96">
        <f t="shared" si="3"/>
        <v>21</v>
      </c>
      <c r="S26" s="115" t="str">
        <f t="shared" si="4"/>
        <v/>
      </c>
      <c r="T26" s="255" t="str">
        <f t="shared" si="5"/>
        <v/>
      </c>
      <c r="U26" s="256"/>
      <c r="V26" s="257"/>
      <c r="W26" s="50"/>
      <c r="X26" s="49"/>
      <c r="Y26" s="49"/>
      <c r="Z26" s="49"/>
      <c r="AA26" s="97" t="str">
        <f t="shared" si="6"/>
        <v/>
      </c>
      <c r="AB26" s="50"/>
      <c r="AC26" s="49"/>
      <c r="AD26" s="49"/>
      <c r="AE26" s="49"/>
      <c r="AF26" s="97" t="str">
        <f t="shared" si="7"/>
        <v/>
      </c>
      <c r="AG26" s="97" t="str">
        <f t="shared" si="8"/>
        <v/>
      </c>
      <c r="AH26" s="97" t="str">
        <f t="shared" si="9"/>
        <v/>
      </c>
      <c r="AI26" s="99" t="str">
        <f t="shared" si="10"/>
        <v/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55" t="str">
        <f>IF(ใบรายชื่อ!C27="","",ใบรายชื่อ!C27)</f>
        <v/>
      </c>
      <c r="D27" s="256"/>
      <c r="E27" s="257"/>
      <c r="F27" s="48"/>
      <c r="G27" s="49"/>
      <c r="H27" s="49"/>
      <c r="I27" s="49"/>
      <c r="J27" s="97" t="str">
        <f t="shared" si="0"/>
        <v/>
      </c>
      <c r="K27" s="50"/>
      <c r="L27" s="49"/>
      <c r="M27" s="49"/>
      <c r="N27" s="49"/>
      <c r="O27" s="113" t="str">
        <f t="shared" si="1"/>
        <v/>
      </c>
      <c r="P27" s="97" t="str">
        <f t="shared" si="2"/>
        <v/>
      </c>
      <c r="Q27" s="52"/>
      <c r="R27" s="96">
        <f t="shared" si="3"/>
        <v>22</v>
      </c>
      <c r="S27" s="115" t="str">
        <f t="shared" si="4"/>
        <v/>
      </c>
      <c r="T27" s="255" t="str">
        <f t="shared" si="5"/>
        <v/>
      </c>
      <c r="U27" s="256"/>
      <c r="V27" s="257"/>
      <c r="W27" s="50"/>
      <c r="X27" s="49"/>
      <c r="Y27" s="49"/>
      <c r="Z27" s="49"/>
      <c r="AA27" s="97" t="str">
        <f t="shared" si="6"/>
        <v/>
      </c>
      <c r="AB27" s="50"/>
      <c r="AC27" s="49"/>
      <c r="AD27" s="49"/>
      <c r="AE27" s="49"/>
      <c r="AF27" s="97" t="str">
        <f t="shared" si="7"/>
        <v/>
      </c>
      <c r="AG27" s="97" t="str">
        <f t="shared" si="8"/>
        <v/>
      </c>
      <c r="AH27" s="97" t="str">
        <f t="shared" si="9"/>
        <v/>
      </c>
      <c r="AI27" s="99" t="str">
        <f t="shared" si="10"/>
        <v/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55" t="str">
        <f>IF(ใบรายชื่อ!C28="","",ใบรายชื่อ!C28)</f>
        <v/>
      </c>
      <c r="D28" s="256"/>
      <c r="E28" s="257"/>
      <c r="F28" s="48"/>
      <c r="G28" s="49"/>
      <c r="H28" s="49"/>
      <c r="I28" s="49"/>
      <c r="J28" s="97" t="str">
        <f t="shared" si="0"/>
        <v/>
      </c>
      <c r="K28" s="50"/>
      <c r="L28" s="49"/>
      <c r="M28" s="49"/>
      <c r="N28" s="49"/>
      <c r="O28" s="113" t="str">
        <f t="shared" si="1"/>
        <v/>
      </c>
      <c r="P28" s="97" t="str">
        <f t="shared" si="2"/>
        <v/>
      </c>
      <c r="Q28" s="52"/>
      <c r="R28" s="96">
        <f t="shared" si="3"/>
        <v>23</v>
      </c>
      <c r="S28" s="115" t="str">
        <f t="shared" si="4"/>
        <v/>
      </c>
      <c r="T28" s="255" t="str">
        <f t="shared" si="5"/>
        <v/>
      </c>
      <c r="U28" s="256"/>
      <c r="V28" s="257"/>
      <c r="W28" s="50"/>
      <c r="X28" s="49"/>
      <c r="Y28" s="49"/>
      <c r="Z28" s="49"/>
      <c r="AA28" s="97" t="str">
        <f t="shared" si="6"/>
        <v/>
      </c>
      <c r="AB28" s="50"/>
      <c r="AC28" s="49"/>
      <c r="AD28" s="49"/>
      <c r="AE28" s="49"/>
      <c r="AF28" s="97" t="str">
        <f t="shared" si="7"/>
        <v/>
      </c>
      <c r="AG28" s="97" t="str">
        <f t="shared" si="8"/>
        <v/>
      </c>
      <c r="AH28" s="97" t="str">
        <f t="shared" si="9"/>
        <v/>
      </c>
      <c r="AI28" s="99" t="str">
        <f t="shared" si="10"/>
        <v/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55" t="str">
        <f>IF(ใบรายชื่อ!C29="","",ใบรายชื่อ!C29)</f>
        <v/>
      </c>
      <c r="D29" s="256"/>
      <c r="E29" s="257"/>
      <c r="F29" s="48"/>
      <c r="G29" s="49"/>
      <c r="H29" s="49"/>
      <c r="I29" s="49"/>
      <c r="J29" s="97" t="str">
        <f t="shared" si="0"/>
        <v/>
      </c>
      <c r="K29" s="50"/>
      <c r="L29" s="49"/>
      <c r="M29" s="49"/>
      <c r="N29" s="49"/>
      <c r="O29" s="113" t="str">
        <f t="shared" si="1"/>
        <v/>
      </c>
      <c r="P29" s="97" t="str">
        <f t="shared" si="2"/>
        <v/>
      </c>
      <c r="Q29" s="52"/>
      <c r="R29" s="96">
        <f t="shared" si="3"/>
        <v>24</v>
      </c>
      <c r="S29" s="115" t="str">
        <f t="shared" si="4"/>
        <v/>
      </c>
      <c r="T29" s="255" t="str">
        <f t="shared" si="5"/>
        <v/>
      </c>
      <c r="U29" s="256"/>
      <c r="V29" s="257"/>
      <c r="W29" s="50"/>
      <c r="X29" s="49"/>
      <c r="Y29" s="49"/>
      <c r="Z29" s="49"/>
      <c r="AA29" s="97" t="str">
        <f t="shared" si="6"/>
        <v/>
      </c>
      <c r="AB29" s="50"/>
      <c r="AC29" s="49"/>
      <c r="AD29" s="49"/>
      <c r="AE29" s="49"/>
      <c r="AF29" s="97" t="str">
        <f t="shared" si="7"/>
        <v/>
      </c>
      <c r="AG29" s="97" t="str">
        <f t="shared" si="8"/>
        <v/>
      </c>
      <c r="AH29" s="97" t="str">
        <f t="shared" si="9"/>
        <v/>
      </c>
      <c r="AI29" s="99" t="str">
        <f t="shared" si="10"/>
        <v/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55" t="str">
        <f>IF(ใบรายชื่อ!C30="","",ใบรายชื่อ!C30)</f>
        <v/>
      </c>
      <c r="D30" s="256"/>
      <c r="E30" s="257"/>
      <c r="F30" s="48"/>
      <c r="G30" s="49"/>
      <c r="H30" s="49"/>
      <c r="I30" s="49"/>
      <c r="J30" s="97" t="str">
        <f t="shared" si="0"/>
        <v/>
      </c>
      <c r="K30" s="50"/>
      <c r="L30" s="49"/>
      <c r="M30" s="49"/>
      <c r="N30" s="49"/>
      <c r="O30" s="113" t="str">
        <f t="shared" si="1"/>
        <v/>
      </c>
      <c r="P30" s="97" t="str">
        <f t="shared" si="2"/>
        <v/>
      </c>
      <c r="Q30" s="52"/>
      <c r="R30" s="96">
        <f t="shared" si="3"/>
        <v>25</v>
      </c>
      <c r="S30" s="115" t="str">
        <f t="shared" si="4"/>
        <v/>
      </c>
      <c r="T30" s="255" t="str">
        <f t="shared" si="5"/>
        <v/>
      </c>
      <c r="U30" s="256"/>
      <c r="V30" s="257"/>
      <c r="W30" s="50"/>
      <c r="X30" s="49"/>
      <c r="Y30" s="49"/>
      <c r="Z30" s="49"/>
      <c r="AA30" s="97" t="str">
        <f t="shared" si="6"/>
        <v/>
      </c>
      <c r="AB30" s="50"/>
      <c r="AC30" s="49"/>
      <c r="AD30" s="49"/>
      <c r="AE30" s="49"/>
      <c r="AF30" s="97" t="str">
        <f t="shared" si="7"/>
        <v/>
      </c>
      <c r="AG30" s="97" t="str">
        <f t="shared" si="8"/>
        <v/>
      </c>
      <c r="AH30" s="97" t="str">
        <f t="shared" si="9"/>
        <v/>
      </c>
      <c r="AI30" s="99" t="str">
        <f t="shared" si="10"/>
        <v/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55" t="str">
        <f>IF(ใบรายชื่อ!C31="","",ใบรายชื่อ!C31)</f>
        <v/>
      </c>
      <c r="D31" s="256"/>
      <c r="E31" s="257"/>
      <c r="F31" s="48"/>
      <c r="G31" s="49"/>
      <c r="H31" s="49"/>
      <c r="I31" s="49"/>
      <c r="J31" s="97" t="str">
        <f t="shared" si="0"/>
        <v/>
      </c>
      <c r="K31" s="50"/>
      <c r="L31" s="49"/>
      <c r="M31" s="49"/>
      <c r="N31" s="49"/>
      <c r="O31" s="113" t="str">
        <f t="shared" si="1"/>
        <v/>
      </c>
      <c r="P31" s="97" t="str">
        <f t="shared" si="2"/>
        <v/>
      </c>
      <c r="Q31" s="52"/>
      <c r="R31" s="96">
        <f t="shared" si="3"/>
        <v>26</v>
      </c>
      <c r="S31" s="115" t="str">
        <f t="shared" si="4"/>
        <v/>
      </c>
      <c r="T31" s="255" t="str">
        <f t="shared" si="5"/>
        <v/>
      </c>
      <c r="U31" s="256"/>
      <c r="V31" s="257"/>
      <c r="W31" s="50"/>
      <c r="X31" s="49"/>
      <c r="Y31" s="49"/>
      <c r="Z31" s="49"/>
      <c r="AA31" s="97" t="str">
        <f t="shared" si="6"/>
        <v/>
      </c>
      <c r="AB31" s="50"/>
      <c r="AC31" s="49"/>
      <c r="AD31" s="49"/>
      <c r="AE31" s="49"/>
      <c r="AF31" s="97" t="str">
        <f t="shared" si="7"/>
        <v/>
      </c>
      <c r="AG31" s="97" t="str">
        <f t="shared" si="8"/>
        <v/>
      </c>
      <c r="AH31" s="97" t="str">
        <f t="shared" si="9"/>
        <v/>
      </c>
      <c r="AI31" s="99" t="str">
        <f t="shared" si="10"/>
        <v/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55" t="str">
        <f>IF(ใบรายชื่อ!C32="","",ใบรายชื่อ!C32)</f>
        <v/>
      </c>
      <c r="D32" s="256"/>
      <c r="E32" s="257"/>
      <c r="F32" s="48"/>
      <c r="G32" s="49"/>
      <c r="H32" s="49"/>
      <c r="I32" s="49"/>
      <c r="J32" s="97" t="str">
        <f t="shared" si="0"/>
        <v/>
      </c>
      <c r="K32" s="50"/>
      <c r="L32" s="49"/>
      <c r="M32" s="49"/>
      <c r="N32" s="49"/>
      <c r="O32" s="113" t="str">
        <f t="shared" si="1"/>
        <v/>
      </c>
      <c r="P32" s="97" t="str">
        <f t="shared" si="2"/>
        <v/>
      </c>
      <c r="Q32" s="52"/>
      <c r="R32" s="96">
        <f t="shared" si="3"/>
        <v>27</v>
      </c>
      <c r="S32" s="115" t="str">
        <f t="shared" si="4"/>
        <v/>
      </c>
      <c r="T32" s="255" t="str">
        <f t="shared" si="5"/>
        <v/>
      </c>
      <c r="U32" s="256"/>
      <c r="V32" s="257"/>
      <c r="W32" s="50"/>
      <c r="X32" s="49"/>
      <c r="Y32" s="49"/>
      <c r="Z32" s="49"/>
      <c r="AA32" s="97" t="str">
        <f t="shared" si="6"/>
        <v/>
      </c>
      <c r="AB32" s="50"/>
      <c r="AC32" s="49"/>
      <c r="AD32" s="49"/>
      <c r="AE32" s="49"/>
      <c r="AF32" s="97" t="str">
        <f t="shared" si="7"/>
        <v/>
      </c>
      <c r="AG32" s="97" t="str">
        <f t="shared" si="8"/>
        <v/>
      </c>
      <c r="AH32" s="97" t="str">
        <f t="shared" si="9"/>
        <v/>
      </c>
      <c r="AI32" s="99" t="str">
        <f t="shared" si="10"/>
        <v/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55" t="str">
        <f>IF(ใบรายชื่อ!C33="","",ใบรายชื่อ!C33)</f>
        <v/>
      </c>
      <c r="D33" s="256"/>
      <c r="E33" s="257"/>
      <c r="F33" s="48"/>
      <c r="G33" s="49"/>
      <c r="H33" s="49"/>
      <c r="I33" s="49"/>
      <c r="J33" s="97" t="str">
        <f t="shared" si="0"/>
        <v/>
      </c>
      <c r="K33" s="50"/>
      <c r="L33" s="49"/>
      <c r="M33" s="49"/>
      <c r="N33" s="49"/>
      <c r="O33" s="113" t="str">
        <f t="shared" si="1"/>
        <v/>
      </c>
      <c r="P33" s="97" t="str">
        <f t="shared" si="2"/>
        <v/>
      </c>
      <c r="Q33" s="52"/>
      <c r="R33" s="96">
        <f t="shared" si="3"/>
        <v>28</v>
      </c>
      <c r="S33" s="115" t="str">
        <f t="shared" si="4"/>
        <v/>
      </c>
      <c r="T33" s="255" t="str">
        <f t="shared" si="5"/>
        <v/>
      </c>
      <c r="U33" s="256"/>
      <c r="V33" s="257"/>
      <c r="W33" s="50"/>
      <c r="X33" s="49"/>
      <c r="Y33" s="49"/>
      <c r="Z33" s="49"/>
      <c r="AA33" s="97" t="str">
        <f t="shared" si="6"/>
        <v/>
      </c>
      <c r="AB33" s="50"/>
      <c r="AC33" s="49"/>
      <c r="AD33" s="49"/>
      <c r="AE33" s="49"/>
      <c r="AF33" s="97" t="str">
        <f t="shared" si="7"/>
        <v/>
      </c>
      <c r="AG33" s="97" t="str">
        <f t="shared" si="8"/>
        <v/>
      </c>
      <c r="AH33" s="97" t="str">
        <f t="shared" si="9"/>
        <v/>
      </c>
      <c r="AI33" s="99" t="str">
        <f t="shared" si="10"/>
        <v/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55" t="str">
        <f>IF(ใบรายชื่อ!C34="","",ใบรายชื่อ!C34)</f>
        <v/>
      </c>
      <c r="D34" s="256"/>
      <c r="E34" s="257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55" t="str">
        <f t="shared" si="5"/>
        <v/>
      </c>
      <c r="U34" s="256"/>
      <c r="V34" s="257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55" t="str">
        <f>IF(ใบรายชื่อ!C35="","",ใบรายชื่อ!C35)</f>
        <v/>
      </c>
      <c r="D35" s="256"/>
      <c r="E35" s="257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55" t="str">
        <f t="shared" si="5"/>
        <v/>
      </c>
      <c r="U35" s="256"/>
      <c r="V35" s="257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M1:O1"/>
    <mergeCell ref="A1:B1"/>
    <mergeCell ref="C1:E1"/>
    <mergeCell ref="F1:G1"/>
    <mergeCell ref="H1:I1"/>
    <mergeCell ref="J1:K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0:V20"/>
    <mergeCell ref="T31:V31"/>
    <mergeCell ref="T21:V21"/>
    <mergeCell ref="T22:V22"/>
    <mergeCell ref="T23:V23"/>
    <mergeCell ref="T24:V24"/>
    <mergeCell ref="T25:V2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AJ3:AJ5"/>
    <mergeCell ref="W1:Y1"/>
    <mergeCell ref="R2:V2"/>
    <mergeCell ref="R1:S1"/>
    <mergeCell ref="T1:V1"/>
    <mergeCell ref="AB3:AF3"/>
    <mergeCell ref="AH3:AH4"/>
    <mergeCell ref="AI3:AI5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T12" sqref="T12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58" t="s">
        <v>8</v>
      </c>
      <c r="B1" s="258"/>
      <c r="C1" s="247" t="str">
        <f>ข้อมูลพื้นฐาน!D6</f>
        <v>ออกแบบและเทคโนโลยี</v>
      </c>
      <c r="D1" s="247"/>
      <c r="E1" s="247"/>
      <c r="F1" s="258" t="s">
        <v>9</v>
      </c>
      <c r="G1" s="258"/>
      <c r="H1" s="258" t="str">
        <f>ข้อมูลพื้นฐาน!D7</f>
        <v>ว31102</v>
      </c>
      <c r="I1" s="258"/>
      <c r="J1" s="259" t="s">
        <v>51</v>
      </c>
      <c r="K1" s="259"/>
      <c r="L1" s="80">
        <f>ข้อมูลพื้นฐาน!B11</f>
        <v>1</v>
      </c>
      <c r="M1" s="258" t="s">
        <v>7</v>
      </c>
      <c r="N1" s="258"/>
      <c r="O1" s="81">
        <f>ข้อมูลพื้นฐาน!B10</f>
        <v>2569</v>
      </c>
    </row>
    <row r="2" spans="1:16" s="101" customFormat="1" ht="21.6" customHeight="1">
      <c r="A2" s="260" t="s">
        <v>59</v>
      </c>
      <c r="B2" s="260"/>
      <c r="C2" s="260"/>
      <c r="D2" s="260"/>
      <c r="E2" s="260"/>
      <c r="F2" s="85">
        <f>ข้อมูลพื้นฐาน!D2</f>
        <v>4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61" t="s">
        <v>33</v>
      </c>
      <c r="B3" s="264" t="s">
        <v>40</v>
      </c>
      <c r="C3" s="267" t="s">
        <v>39</v>
      </c>
      <c r="D3" s="268"/>
      <c r="E3" s="269"/>
      <c r="F3" s="278" t="s">
        <v>41</v>
      </c>
      <c r="G3" s="279"/>
      <c r="H3" s="279"/>
      <c r="I3" s="279"/>
      <c r="J3" s="279"/>
      <c r="K3" s="279"/>
      <c r="L3" s="279"/>
      <c r="M3" s="280"/>
      <c r="N3" s="281" t="s">
        <v>48</v>
      </c>
      <c r="O3" s="281" t="s">
        <v>29</v>
      </c>
    </row>
    <row r="4" spans="1:16" ht="21.6" customHeight="1">
      <c r="A4" s="262"/>
      <c r="B4" s="265"/>
      <c r="C4" s="270"/>
      <c r="D4" s="258"/>
      <c r="E4" s="271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81"/>
      <c r="O4" s="281"/>
    </row>
    <row r="5" spans="1:16" ht="21.6" customHeight="1">
      <c r="A5" s="263"/>
      <c r="B5" s="266"/>
      <c r="C5" s="272"/>
      <c r="D5" s="260"/>
      <c r="E5" s="273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81"/>
      <c r="O5" s="281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04007</v>
      </c>
      <c r="C6" s="275" t="str">
        <f>IF(ใบรายชื่อ!C6="","",ใบรายชื่อ!C6)</f>
        <v>นายชนะพล สกุลไทย</v>
      </c>
      <c r="D6" s="276"/>
      <c r="E6" s="277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04009</v>
      </c>
      <c r="C7" s="275" t="str">
        <f>IF(ใบรายชื่อ!C7="","",ใบรายชื่อ!C7)</f>
        <v>นายณัฐชนน เสนาคำ</v>
      </c>
      <c r="D7" s="276"/>
      <c r="E7" s="277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04013</v>
      </c>
      <c r="C8" s="275" t="str">
        <f>IF(ใบรายชื่อ!C8="","",ใบรายชื่อ!C8)</f>
        <v>นายธนวัฒน์ แทนลึง</v>
      </c>
      <c r="D8" s="276"/>
      <c r="E8" s="277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04017</v>
      </c>
      <c r="C9" s="275" t="str">
        <f>IF(ใบรายชื่อ!C9="","",ใบรายชื่อ!C9)</f>
        <v>นายภานุวัชรน์ โยธะชัยสาร</v>
      </c>
      <c r="D9" s="276"/>
      <c r="E9" s="277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04020</v>
      </c>
      <c r="C10" s="275" t="str">
        <f>IF(ใบรายชื่อ!C10="","",ใบรายชื่อ!C10)</f>
        <v>นายวันชนะ ละครพล</v>
      </c>
      <c r="D10" s="276"/>
      <c r="E10" s="277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04132</v>
      </c>
      <c r="C11" s="275" t="str">
        <f>IF(ใบรายชื่อ!C11="","",ใบรายชื่อ!C11)</f>
        <v>นายครรชิตพล สาพิมพ์ลาภ</v>
      </c>
      <c r="D11" s="276"/>
      <c r="E11" s="277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04133</v>
      </c>
      <c r="C12" s="275" t="str">
        <f>IF(ใบรายชื่อ!C12="","",ใบรายชื่อ!C12)</f>
        <v>นายศิริสิทธิ์ พลศิริ</v>
      </c>
      <c r="D12" s="276"/>
      <c r="E12" s="277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04025</v>
      </c>
      <c r="C13" s="275" t="str">
        <f>IF(ใบรายชื่อ!C13="","",ใบรายชื่อ!C13)</f>
        <v>นางสาวจันทกานติ์ เทียกส้ม</v>
      </c>
      <c r="D13" s="276"/>
      <c r="E13" s="277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04026</v>
      </c>
      <c r="C14" s="275" t="str">
        <f>IF(ใบรายชื่อ!C14="","",ใบรายชื่อ!C14)</f>
        <v>นางสาวชนิภรณ์ จรเข้น้อย</v>
      </c>
      <c r="D14" s="276"/>
      <c r="E14" s="277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04027</v>
      </c>
      <c r="C15" s="275" t="str">
        <f>IF(ใบรายชื่อ!C15="","",ใบรายชื่อ!C15)</f>
        <v>นางสาวฐิติกาญจน์ สากำสด</v>
      </c>
      <c r="D15" s="276"/>
      <c r="E15" s="277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04029</v>
      </c>
      <c r="C16" s="275" t="str">
        <f>IF(ใบรายชื่อ!C16="","",ใบรายชื่อ!C16)</f>
        <v>นางสาวรัตติกานต์ เทียงมา</v>
      </c>
      <c r="D16" s="276"/>
      <c r="E16" s="277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04073</v>
      </c>
      <c r="C17" s="275" t="str">
        <f>IF(ใบรายชื่อ!C17="","",ใบรายชื่อ!C17)</f>
        <v>นางสาวภิญชญาพัชร์ รัฐเมือง</v>
      </c>
      <c r="D17" s="276"/>
      <c r="E17" s="277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/>
      </c>
      <c r="C18" s="275" t="str">
        <f>IF(ใบรายชื่อ!C18="","",ใบรายชื่อ!C18)</f>
        <v/>
      </c>
      <c r="D18" s="276"/>
      <c r="E18" s="277"/>
      <c r="F18" s="114"/>
      <c r="G18" s="6"/>
      <c r="H18" s="6"/>
      <c r="I18" s="6"/>
      <c r="J18" s="6"/>
      <c r="K18" s="6"/>
      <c r="L18" s="6"/>
      <c r="M18" s="6"/>
      <c r="N18" s="96" t="str">
        <f t="shared" si="0"/>
        <v/>
      </c>
      <c r="O18" s="96" t="str">
        <f t="shared" si="1"/>
        <v/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/>
      </c>
      <c r="C19" s="275" t="str">
        <f>IF(ใบรายชื่อ!C19="","",ใบรายชื่อ!C19)</f>
        <v/>
      </c>
      <c r="D19" s="276"/>
      <c r="E19" s="277"/>
      <c r="F19" s="114"/>
      <c r="G19" s="6"/>
      <c r="H19" s="6"/>
      <c r="I19" s="6"/>
      <c r="J19" s="6"/>
      <c r="K19" s="6"/>
      <c r="L19" s="6"/>
      <c r="M19" s="6"/>
      <c r="N19" s="96" t="str">
        <f t="shared" si="0"/>
        <v/>
      </c>
      <c r="O19" s="96" t="str">
        <f t="shared" si="1"/>
        <v/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/>
      </c>
      <c r="C20" s="275" t="str">
        <f>IF(ใบรายชื่อ!C20="","",ใบรายชื่อ!C20)</f>
        <v/>
      </c>
      <c r="D20" s="276"/>
      <c r="E20" s="277"/>
      <c r="F20" s="114"/>
      <c r="G20" s="6"/>
      <c r="H20" s="6"/>
      <c r="I20" s="6"/>
      <c r="J20" s="6"/>
      <c r="K20" s="6"/>
      <c r="L20" s="6"/>
      <c r="M20" s="6"/>
      <c r="N20" s="96" t="str">
        <f t="shared" si="0"/>
        <v/>
      </c>
      <c r="O20" s="96" t="str">
        <f t="shared" si="1"/>
        <v/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/>
      </c>
      <c r="C21" s="275" t="str">
        <f>IF(ใบรายชื่อ!C21="","",ใบรายชื่อ!C21)</f>
        <v/>
      </c>
      <c r="D21" s="276"/>
      <c r="E21" s="277"/>
      <c r="F21" s="114"/>
      <c r="G21" s="6"/>
      <c r="H21" s="6"/>
      <c r="I21" s="6"/>
      <c r="J21" s="6"/>
      <c r="K21" s="6"/>
      <c r="L21" s="6"/>
      <c r="M21" s="6"/>
      <c r="N21" s="96" t="str">
        <f t="shared" si="0"/>
        <v/>
      </c>
      <c r="O21" s="96" t="str">
        <f t="shared" si="1"/>
        <v/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/>
      </c>
      <c r="C22" s="275" t="str">
        <f>IF(ใบรายชื่อ!C22="","",ใบรายชื่อ!C22)</f>
        <v/>
      </c>
      <c r="D22" s="276"/>
      <c r="E22" s="277"/>
      <c r="F22" s="114"/>
      <c r="G22" s="6"/>
      <c r="H22" s="6"/>
      <c r="I22" s="6"/>
      <c r="J22" s="6"/>
      <c r="K22" s="6"/>
      <c r="L22" s="6"/>
      <c r="M22" s="6"/>
      <c r="N22" s="96" t="str">
        <f t="shared" si="0"/>
        <v/>
      </c>
      <c r="O22" s="96" t="str">
        <f t="shared" si="1"/>
        <v/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/>
      </c>
      <c r="C23" s="275" t="str">
        <f>IF(ใบรายชื่อ!C23="","",ใบรายชื่อ!C23)</f>
        <v/>
      </c>
      <c r="D23" s="276"/>
      <c r="E23" s="277"/>
      <c r="F23" s="114"/>
      <c r="G23" s="6"/>
      <c r="H23" s="6"/>
      <c r="I23" s="6"/>
      <c r="J23" s="6"/>
      <c r="K23" s="6"/>
      <c r="L23" s="6"/>
      <c r="M23" s="6"/>
      <c r="N23" s="96" t="str">
        <f t="shared" si="0"/>
        <v/>
      </c>
      <c r="O23" s="96" t="str">
        <f t="shared" si="1"/>
        <v/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/>
      </c>
      <c r="C24" s="275" t="str">
        <f>IF(ใบรายชื่อ!C24="","",ใบรายชื่อ!C24)</f>
        <v/>
      </c>
      <c r="D24" s="276"/>
      <c r="E24" s="277"/>
      <c r="F24" s="114"/>
      <c r="G24" s="6"/>
      <c r="H24" s="6"/>
      <c r="I24" s="6"/>
      <c r="J24" s="6"/>
      <c r="K24" s="6"/>
      <c r="L24" s="6"/>
      <c r="M24" s="6"/>
      <c r="N24" s="96" t="str">
        <f t="shared" si="0"/>
        <v/>
      </c>
      <c r="O24" s="96" t="str">
        <f t="shared" si="1"/>
        <v/>
      </c>
    </row>
    <row r="25" spans="1:15" ht="21.6" customHeight="1">
      <c r="A25" s="96">
        <f>ใบรายชื่อ!A25</f>
        <v>20</v>
      </c>
      <c r="B25" s="115" t="str">
        <f>IF(ใบรายชื่อ!B25="","",ใบรายชื่อ!B25)</f>
        <v/>
      </c>
      <c r="C25" s="275" t="str">
        <f>IF(ใบรายชื่อ!C25="","",ใบรายชื่อ!C25)</f>
        <v/>
      </c>
      <c r="D25" s="276"/>
      <c r="E25" s="277"/>
      <c r="F25" s="114"/>
      <c r="G25" s="6"/>
      <c r="H25" s="6"/>
      <c r="I25" s="6"/>
      <c r="J25" s="6"/>
      <c r="K25" s="6"/>
      <c r="L25" s="6"/>
      <c r="M25" s="6"/>
      <c r="N25" s="96" t="str">
        <f t="shared" si="0"/>
        <v/>
      </c>
      <c r="O25" s="96" t="str">
        <f t="shared" si="1"/>
        <v/>
      </c>
    </row>
    <row r="26" spans="1:15" ht="21.6" customHeight="1">
      <c r="A26" s="96">
        <f>ใบรายชื่อ!A26</f>
        <v>21</v>
      </c>
      <c r="B26" s="115" t="str">
        <f>IF(ใบรายชื่อ!B26="","",ใบรายชื่อ!B26)</f>
        <v/>
      </c>
      <c r="C26" s="275" t="str">
        <f>IF(ใบรายชื่อ!C26="","",ใบรายชื่อ!C26)</f>
        <v/>
      </c>
      <c r="D26" s="276"/>
      <c r="E26" s="277"/>
      <c r="F26" s="114"/>
      <c r="G26" s="6"/>
      <c r="H26" s="6"/>
      <c r="I26" s="6"/>
      <c r="J26" s="6"/>
      <c r="K26" s="6"/>
      <c r="L26" s="6"/>
      <c r="M26" s="6"/>
      <c r="N26" s="96" t="str">
        <f t="shared" si="0"/>
        <v/>
      </c>
      <c r="O26" s="96" t="str">
        <f t="shared" si="1"/>
        <v/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75" t="str">
        <f>IF(ใบรายชื่อ!C27="","",ใบรายชื่อ!C27)</f>
        <v/>
      </c>
      <c r="D27" s="276"/>
      <c r="E27" s="277"/>
      <c r="F27" s="114"/>
      <c r="G27" s="6"/>
      <c r="H27" s="6"/>
      <c r="I27" s="6"/>
      <c r="J27" s="6"/>
      <c r="K27" s="6"/>
      <c r="L27" s="6"/>
      <c r="M27" s="6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75" t="str">
        <f>IF(ใบรายชื่อ!C28="","",ใบรายชื่อ!C28)</f>
        <v/>
      </c>
      <c r="D28" s="276"/>
      <c r="E28" s="277"/>
      <c r="F28" s="114"/>
      <c r="G28" s="6"/>
      <c r="H28" s="6"/>
      <c r="I28" s="6"/>
      <c r="J28" s="6"/>
      <c r="K28" s="6"/>
      <c r="L28" s="6"/>
      <c r="M28" s="6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75" t="str">
        <f>IF(ใบรายชื่อ!C29="","",ใบรายชื่อ!C29)</f>
        <v/>
      </c>
      <c r="D29" s="276"/>
      <c r="E29" s="277"/>
      <c r="F29" s="114"/>
      <c r="G29" s="6"/>
      <c r="H29" s="6"/>
      <c r="I29" s="6"/>
      <c r="J29" s="6"/>
      <c r="K29" s="6"/>
      <c r="L29" s="6"/>
      <c r="M29" s="6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75" t="str">
        <f>IF(ใบรายชื่อ!C30="","",ใบรายชื่อ!C30)</f>
        <v/>
      </c>
      <c r="D30" s="276"/>
      <c r="E30" s="277"/>
      <c r="F30" s="114"/>
      <c r="G30" s="6"/>
      <c r="H30" s="6"/>
      <c r="I30" s="6"/>
      <c r="J30" s="6"/>
      <c r="K30" s="6"/>
      <c r="L30" s="6"/>
      <c r="M30" s="6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75" t="str">
        <f>IF(ใบรายชื่อ!C31="","",ใบรายชื่อ!C31)</f>
        <v/>
      </c>
      <c r="D31" s="276"/>
      <c r="E31" s="277"/>
      <c r="F31" s="114"/>
      <c r="G31" s="6"/>
      <c r="H31" s="6"/>
      <c r="I31" s="6"/>
      <c r="J31" s="6"/>
      <c r="K31" s="6"/>
      <c r="L31" s="6"/>
      <c r="M31" s="6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75" t="str">
        <f>IF(ใบรายชื่อ!C32="","",ใบรายชื่อ!C32)</f>
        <v/>
      </c>
      <c r="D32" s="276"/>
      <c r="E32" s="277"/>
      <c r="F32" s="114"/>
      <c r="G32" s="6"/>
      <c r="H32" s="6"/>
      <c r="I32" s="6"/>
      <c r="J32" s="6"/>
      <c r="K32" s="6"/>
      <c r="L32" s="6"/>
      <c r="M32" s="6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75" t="str">
        <f>IF(ใบรายชื่อ!C33="","",ใบรายชื่อ!C33)</f>
        <v/>
      </c>
      <c r="D33" s="276"/>
      <c r="E33" s="277"/>
      <c r="F33" s="114"/>
      <c r="G33" s="6"/>
      <c r="H33" s="6"/>
      <c r="I33" s="6"/>
      <c r="J33" s="6"/>
      <c r="K33" s="6"/>
      <c r="L33" s="6"/>
      <c r="M33" s="6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75" t="str">
        <f>IF(ใบรายชื่อ!C34="","",ใบรายชื่อ!C34)</f>
        <v/>
      </c>
      <c r="D34" s="276"/>
      <c r="E34" s="277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75" t="str">
        <f>IF(ใบรายชื่อ!C35="","",ใบรายชื่อ!C35)</f>
        <v/>
      </c>
      <c r="D35" s="276"/>
      <c r="E35" s="277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M1:N1"/>
    <mergeCell ref="A1:B1"/>
    <mergeCell ref="C1:E1"/>
    <mergeCell ref="F1:G1"/>
    <mergeCell ref="H1:I1"/>
    <mergeCell ref="J1:K1"/>
    <mergeCell ref="F3:M3"/>
    <mergeCell ref="N3:N5"/>
    <mergeCell ref="O3:O5"/>
    <mergeCell ref="A3:A5"/>
    <mergeCell ref="B3:B5"/>
    <mergeCell ref="C3:E5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Y8" sqref="Y8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58" t="s">
        <v>8</v>
      </c>
      <c r="B1" s="258"/>
      <c r="C1" s="247" t="str">
        <f>ข้อมูลพื้นฐาน!D6</f>
        <v>ออกแบบและเทคโนโลยี</v>
      </c>
      <c r="D1" s="247"/>
      <c r="E1" s="247"/>
      <c r="F1" s="258" t="s">
        <v>9</v>
      </c>
      <c r="G1" s="258"/>
      <c r="H1" s="258" t="str">
        <f>ข้อมูลพื้นฐาน!D7</f>
        <v>ว31102</v>
      </c>
      <c r="I1" s="258"/>
      <c r="J1" s="259" t="s">
        <v>51</v>
      </c>
      <c r="K1" s="259"/>
      <c r="L1" s="80">
        <f>ข้อมูลพื้นฐาน!B11</f>
        <v>1</v>
      </c>
      <c r="M1" s="258" t="s">
        <v>7</v>
      </c>
      <c r="N1" s="258"/>
      <c r="O1" s="81">
        <f>ข้อมูลพื้นฐาน!B10</f>
        <v>2569</v>
      </c>
    </row>
    <row r="2" spans="1:15" s="101" customFormat="1" ht="21.6" customHeight="1">
      <c r="A2" s="260" t="s">
        <v>59</v>
      </c>
      <c r="B2" s="260"/>
      <c r="C2" s="260"/>
      <c r="D2" s="260"/>
      <c r="E2" s="260"/>
      <c r="F2" s="85">
        <f>ข้อมูลพื้นฐาน!D2</f>
        <v>4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61" t="s">
        <v>33</v>
      </c>
      <c r="B3" s="264" t="s">
        <v>40</v>
      </c>
      <c r="C3" s="267" t="s">
        <v>39</v>
      </c>
      <c r="D3" s="268"/>
      <c r="E3" s="269"/>
      <c r="F3" s="278" t="s">
        <v>42</v>
      </c>
      <c r="G3" s="279"/>
      <c r="H3" s="279"/>
      <c r="I3" s="279"/>
      <c r="J3" s="279"/>
      <c r="K3" s="279" t="s">
        <v>48</v>
      </c>
      <c r="L3" s="279" t="s">
        <v>47</v>
      </c>
      <c r="M3" s="280"/>
      <c r="N3" s="281" t="s">
        <v>48</v>
      </c>
      <c r="O3" s="281" t="s">
        <v>29</v>
      </c>
    </row>
    <row r="4" spans="1:15" ht="21.6" customHeight="1">
      <c r="A4" s="262"/>
      <c r="B4" s="265"/>
      <c r="C4" s="270"/>
      <c r="D4" s="258"/>
      <c r="E4" s="271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81"/>
      <c r="O4" s="281"/>
    </row>
    <row r="5" spans="1:15" ht="21.6" customHeight="1">
      <c r="A5" s="263"/>
      <c r="B5" s="266"/>
      <c r="C5" s="272"/>
      <c r="D5" s="260"/>
      <c r="E5" s="273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81"/>
      <c r="O5" s="281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04007</v>
      </c>
      <c r="C6" s="275" t="str">
        <f>IF(ใบรายชื่อ!C6="","",ใบรายชื่อ!C6)</f>
        <v>นายชนะพล สกุลไทย</v>
      </c>
      <c r="D6" s="276"/>
      <c r="E6" s="277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04009</v>
      </c>
      <c r="C7" s="275" t="str">
        <f>IF(ใบรายชื่อ!C7="","",ใบรายชื่อ!C7)</f>
        <v>นายณัฐชนน เสนาคำ</v>
      </c>
      <c r="D7" s="276"/>
      <c r="E7" s="277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04013</v>
      </c>
      <c r="C8" s="275" t="str">
        <f>IF(ใบรายชื่อ!C8="","",ใบรายชื่อ!C8)</f>
        <v>นายธนวัฒน์ แทนลึง</v>
      </c>
      <c r="D8" s="276"/>
      <c r="E8" s="277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04017</v>
      </c>
      <c r="C9" s="275" t="str">
        <f>IF(ใบรายชื่อ!C9="","",ใบรายชื่อ!C9)</f>
        <v>นายภานุวัชรน์ โยธะชัยสาร</v>
      </c>
      <c r="D9" s="276"/>
      <c r="E9" s="277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04020</v>
      </c>
      <c r="C10" s="275" t="str">
        <f>IF(ใบรายชื่อ!C10="","",ใบรายชื่อ!C10)</f>
        <v>นายวันชนะ ละครพล</v>
      </c>
      <c r="D10" s="276"/>
      <c r="E10" s="277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04132</v>
      </c>
      <c r="C11" s="275" t="str">
        <f>IF(ใบรายชื่อ!C11="","",ใบรายชื่อ!C11)</f>
        <v>นายครรชิตพล สาพิมพ์ลาภ</v>
      </c>
      <c r="D11" s="276"/>
      <c r="E11" s="277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04133</v>
      </c>
      <c r="C12" s="275" t="str">
        <f>IF(ใบรายชื่อ!C12="","",ใบรายชื่อ!C12)</f>
        <v>นายศิริสิทธิ์ พลศิริ</v>
      </c>
      <c r="D12" s="276"/>
      <c r="E12" s="277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04025</v>
      </c>
      <c r="C13" s="275" t="str">
        <f>IF(ใบรายชื่อ!C13="","",ใบรายชื่อ!C13)</f>
        <v>นางสาวจันทกานติ์ เทียกส้ม</v>
      </c>
      <c r="D13" s="276"/>
      <c r="E13" s="277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04026</v>
      </c>
      <c r="C14" s="275" t="str">
        <f>IF(ใบรายชื่อ!C14="","",ใบรายชื่อ!C14)</f>
        <v>นางสาวชนิภรณ์ จรเข้น้อย</v>
      </c>
      <c r="D14" s="276"/>
      <c r="E14" s="277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04027</v>
      </c>
      <c r="C15" s="275" t="str">
        <f>IF(ใบรายชื่อ!C15="","",ใบรายชื่อ!C15)</f>
        <v>นางสาวฐิติกาญจน์ สากำสด</v>
      </c>
      <c r="D15" s="276"/>
      <c r="E15" s="277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04029</v>
      </c>
      <c r="C16" s="275" t="str">
        <f>IF(ใบรายชื่อ!C16="","",ใบรายชื่อ!C16)</f>
        <v>นางสาวรัตติกานต์ เทียงมา</v>
      </c>
      <c r="D16" s="276"/>
      <c r="E16" s="277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04073</v>
      </c>
      <c r="C17" s="275" t="str">
        <f>IF(ใบรายชื่อ!C17="","",ใบรายชื่อ!C17)</f>
        <v>นางสาวภิญชญาพัชร์ รัฐเมือง</v>
      </c>
      <c r="D17" s="276"/>
      <c r="E17" s="277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/>
      </c>
      <c r="C18" s="275" t="str">
        <f>IF(ใบรายชื่อ!C18="","",ใบรายชื่อ!C18)</f>
        <v/>
      </c>
      <c r="D18" s="276"/>
      <c r="E18" s="277"/>
      <c r="F18" s="114"/>
      <c r="G18" s="6"/>
      <c r="H18" s="6"/>
      <c r="I18" s="6"/>
      <c r="J18" s="6"/>
      <c r="K18" s="106"/>
      <c r="L18" s="107"/>
      <c r="M18" s="107"/>
      <c r="N18" s="96" t="str">
        <f t="shared" si="0"/>
        <v/>
      </c>
      <c r="O18" s="96" t="str">
        <f t="shared" si="1"/>
        <v/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/>
      </c>
      <c r="C19" s="275" t="str">
        <f>IF(ใบรายชื่อ!C19="","",ใบรายชื่อ!C19)</f>
        <v/>
      </c>
      <c r="D19" s="276"/>
      <c r="E19" s="277"/>
      <c r="F19" s="114"/>
      <c r="G19" s="6"/>
      <c r="H19" s="6"/>
      <c r="I19" s="6"/>
      <c r="J19" s="6"/>
      <c r="K19" s="106"/>
      <c r="L19" s="107"/>
      <c r="M19" s="107"/>
      <c r="N19" s="96" t="str">
        <f t="shared" si="0"/>
        <v/>
      </c>
      <c r="O19" s="96" t="str">
        <f t="shared" si="1"/>
        <v/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/>
      </c>
      <c r="C20" s="275" t="str">
        <f>IF(ใบรายชื่อ!C20="","",ใบรายชื่อ!C20)</f>
        <v/>
      </c>
      <c r="D20" s="276"/>
      <c r="E20" s="277"/>
      <c r="F20" s="114"/>
      <c r="G20" s="6"/>
      <c r="H20" s="6"/>
      <c r="I20" s="6"/>
      <c r="J20" s="6"/>
      <c r="K20" s="106"/>
      <c r="L20" s="107"/>
      <c r="M20" s="107"/>
      <c r="N20" s="96" t="str">
        <f t="shared" si="0"/>
        <v/>
      </c>
      <c r="O20" s="96" t="str">
        <f t="shared" si="1"/>
        <v/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/>
      </c>
      <c r="C21" s="275" t="str">
        <f>IF(ใบรายชื่อ!C21="","",ใบรายชื่อ!C21)</f>
        <v/>
      </c>
      <c r="D21" s="276"/>
      <c r="E21" s="277"/>
      <c r="F21" s="114"/>
      <c r="G21" s="6"/>
      <c r="H21" s="6"/>
      <c r="I21" s="6"/>
      <c r="J21" s="6"/>
      <c r="K21" s="106"/>
      <c r="L21" s="107"/>
      <c r="M21" s="107"/>
      <c r="N21" s="96" t="str">
        <f t="shared" si="0"/>
        <v/>
      </c>
      <c r="O21" s="96" t="str">
        <f t="shared" si="1"/>
        <v/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/>
      </c>
      <c r="C22" s="275" t="str">
        <f>IF(ใบรายชื่อ!C22="","",ใบรายชื่อ!C22)</f>
        <v/>
      </c>
      <c r="D22" s="276"/>
      <c r="E22" s="277"/>
      <c r="F22" s="114"/>
      <c r="G22" s="6"/>
      <c r="H22" s="6"/>
      <c r="I22" s="6"/>
      <c r="J22" s="6"/>
      <c r="K22" s="106"/>
      <c r="L22" s="107"/>
      <c r="M22" s="107"/>
      <c r="N22" s="96" t="str">
        <f t="shared" si="0"/>
        <v/>
      </c>
      <c r="O22" s="96" t="str">
        <f t="shared" si="1"/>
        <v/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/>
      </c>
      <c r="C23" s="275" t="str">
        <f>IF(ใบรายชื่อ!C23="","",ใบรายชื่อ!C23)</f>
        <v/>
      </c>
      <c r="D23" s="276"/>
      <c r="E23" s="277"/>
      <c r="F23" s="114"/>
      <c r="G23" s="6"/>
      <c r="H23" s="6"/>
      <c r="I23" s="6"/>
      <c r="J23" s="6"/>
      <c r="K23" s="106"/>
      <c r="L23" s="107"/>
      <c r="M23" s="107"/>
      <c r="N23" s="96" t="str">
        <f t="shared" si="0"/>
        <v/>
      </c>
      <c r="O23" s="96" t="str">
        <f t="shared" si="1"/>
        <v/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/>
      </c>
      <c r="C24" s="275" t="str">
        <f>IF(ใบรายชื่อ!C24="","",ใบรายชื่อ!C24)</f>
        <v/>
      </c>
      <c r="D24" s="276"/>
      <c r="E24" s="277"/>
      <c r="F24" s="114"/>
      <c r="G24" s="6"/>
      <c r="H24" s="6"/>
      <c r="I24" s="6"/>
      <c r="J24" s="6"/>
      <c r="K24" s="106"/>
      <c r="L24" s="107"/>
      <c r="M24" s="107"/>
      <c r="N24" s="96" t="str">
        <f t="shared" si="0"/>
        <v/>
      </c>
      <c r="O24" s="96" t="str">
        <f t="shared" si="1"/>
        <v/>
      </c>
    </row>
    <row r="25" spans="1:15" ht="21.6" customHeight="1">
      <c r="A25" s="96">
        <f>ใบรายชื่อ!A25</f>
        <v>20</v>
      </c>
      <c r="B25" s="96" t="str">
        <f>IF(ใบรายชื่อ!B25="","",ใบรายชื่อ!B25)</f>
        <v/>
      </c>
      <c r="C25" s="275" t="str">
        <f>IF(ใบรายชื่อ!C25="","",ใบรายชื่อ!C25)</f>
        <v/>
      </c>
      <c r="D25" s="276"/>
      <c r="E25" s="277"/>
      <c r="F25" s="114"/>
      <c r="G25" s="6"/>
      <c r="H25" s="6"/>
      <c r="I25" s="6"/>
      <c r="J25" s="6"/>
      <c r="K25" s="106"/>
      <c r="L25" s="107"/>
      <c r="M25" s="107"/>
      <c r="N25" s="96" t="str">
        <f t="shared" si="0"/>
        <v/>
      </c>
      <c r="O25" s="96" t="str">
        <f t="shared" si="1"/>
        <v/>
      </c>
    </row>
    <row r="26" spans="1:15" ht="21.6" customHeight="1">
      <c r="A26" s="96">
        <f>ใบรายชื่อ!A26</f>
        <v>21</v>
      </c>
      <c r="B26" s="96" t="str">
        <f>IF(ใบรายชื่อ!B26="","",ใบรายชื่อ!B26)</f>
        <v/>
      </c>
      <c r="C26" s="275" t="str">
        <f>IF(ใบรายชื่อ!C26="","",ใบรายชื่อ!C26)</f>
        <v/>
      </c>
      <c r="D26" s="276"/>
      <c r="E26" s="277"/>
      <c r="F26" s="114"/>
      <c r="G26" s="6"/>
      <c r="H26" s="6"/>
      <c r="I26" s="6"/>
      <c r="J26" s="6"/>
      <c r="K26" s="106"/>
      <c r="L26" s="107"/>
      <c r="M26" s="107"/>
      <c r="N26" s="96" t="str">
        <f t="shared" si="0"/>
        <v/>
      </c>
      <c r="O26" s="96" t="str">
        <f t="shared" si="1"/>
        <v/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/>
      </c>
      <c r="C27" s="275" t="str">
        <f>IF(ใบรายชื่อ!C27="","",ใบรายชื่อ!C27)</f>
        <v/>
      </c>
      <c r="D27" s="276"/>
      <c r="E27" s="277"/>
      <c r="F27" s="114"/>
      <c r="G27" s="6"/>
      <c r="H27" s="6"/>
      <c r="I27" s="6"/>
      <c r="J27" s="6"/>
      <c r="K27" s="106"/>
      <c r="L27" s="107"/>
      <c r="M27" s="107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/>
      </c>
      <c r="C28" s="275" t="str">
        <f>IF(ใบรายชื่อ!C28="","",ใบรายชื่อ!C28)</f>
        <v/>
      </c>
      <c r="D28" s="276"/>
      <c r="E28" s="277"/>
      <c r="F28" s="114"/>
      <c r="G28" s="6"/>
      <c r="H28" s="6"/>
      <c r="I28" s="6"/>
      <c r="J28" s="6"/>
      <c r="K28" s="106"/>
      <c r="L28" s="107"/>
      <c r="M28" s="107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/>
      </c>
      <c r="C29" s="275" t="str">
        <f>IF(ใบรายชื่อ!C29="","",ใบรายชื่อ!C29)</f>
        <v/>
      </c>
      <c r="D29" s="276"/>
      <c r="E29" s="277"/>
      <c r="F29" s="114"/>
      <c r="G29" s="6"/>
      <c r="H29" s="6"/>
      <c r="I29" s="6"/>
      <c r="J29" s="6"/>
      <c r="K29" s="106"/>
      <c r="L29" s="107"/>
      <c r="M29" s="107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/>
      </c>
      <c r="C30" s="275" t="str">
        <f>IF(ใบรายชื่อ!C30="","",ใบรายชื่อ!C30)</f>
        <v/>
      </c>
      <c r="D30" s="276"/>
      <c r="E30" s="277"/>
      <c r="F30" s="114"/>
      <c r="G30" s="6"/>
      <c r="H30" s="6"/>
      <c r="I30" s="6"/>
      <c r="J30" s="6"/>
      <c r="K30" s="106"/>
      <c r="L30" s="107"/>
      <c r="M30" s="107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/>
      </c>
      <c r="C31" s="275" t="str">
        <f>IF(ใบรายชื่อ!C31="","",ใบรายชื่อ!C31)</f>
        <v/>
      </c>
      <c r="D31" s="276"/>
      <c r="E31" s="277"/>
      <c r="F31" s="114"/>
      <c r="G31" s="6"/>
      <c r="H31" s="6"/>
      <c r="I31" s="6"/>
      <c r="J31" s="6"/>
      <c r="K31" s="106"/>
      <c r="L31" s="107"/>
      <c r="M31" s="107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/>
      </c>
      <c r="C32" s="275" t="str">
        <f>IF(ใบรายชื่อ!C32="","",ใบรายชื่อ!C32)</f>
        <v/>
      </c>
      <c r="D32" s="276"/>
      <c r="E32" s="277"/>
      <c r="F32" s="114"/>
      <c r="G32" s="6"/>
      <c r="H32" s="6"/>
      <c r="I32" s="6"/>
      <c r="J32" s="6"/>
      <c r="K32" s="106"/>
      <c r="L32" s="107"/>
      <c r="M32" s="107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/>
      </c>
      <c r="C33" s="275" t="str">
        <f>IF(ใบรายชื่อ!C33="","",ใบรายชื่อ!C33)</f>
        <v/>
      </c>
      <c r="D33" s="276"/>
      <c r="E33" s="277"/>
      <c r="F33" s="114"/>
      <c r="G33" s="6"/>
      <c r="H33" s="6"/>
      <c r="I33" s="6"/>
      <c r="J33" s="6"/>
      <c r="K33" s="106"/>
      <c r="L33" s="107"/>
      <c r="M33" s="107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75" t="str">
        <f>IF(ใบรายชื่อ!C34="","",ใบรายชื่อ!C34)</f>
        <v/>
      </c>
      <c r="D34" s="276"/>
      <c r="E34" s="277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75" t="str">
        <f>IF(ใบรายชื่อ!C35="","",ใบรายชื่อ!C35)</f>
        <v/>
      </c>
      <c r="D35" s="276"/>
      <c r="E35" s="277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6:E6"/>
    <mergeCell ref="C7:E7"/>
    <mergeCell ref="C8:E8"/>
    <mergeCell ref="C9:E9"/>
    <mergeCell ref="C10:E10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zoomScale="115" zoomScaleNormal="115" zoomScaleSheetLayoutView="130" zoomScalePageLayoutView="70" workbookViewId="0">
      <selection activeCell="T7" sqref="T7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29" t="s">
        <v>8</v>
      </c>
      <c r="B1" s="229"/>
      <c r="C1" s="305" t="str">
        <f>ข้อมูลพื้นฐาน!D6</f>
        <v>ออกแบบและเทคโนโลยี</v>
      </c>
      <c r="D1" s="305"/>
      <c r="E1" s="305"/>
      <c r="F1" s="305"/>
      <c r="G1" s="305"/>
      <c r="H1" s="229" t="s">
        <v>9</v>
      </c>
      <c r="I1" s="229"/>
      <c r="J1" s="229" t="str">
        <f>ข้อมูลพื้นฐาน!D7</f>
        <v>ว31102</v>
      </c>
      <c r="K1" s="229"/>
      <c r="L1" s="161" t="s">
        <v>51</v>
      </c>
      <c r="M1" s="161"/>
      <c r="N1" s="142">
        <f>ข้อมูลพื้นฐาน!B11</f>
        <v>1</v>
      </c>
      <c r="O1" s="229" t="s">
        <v>7</v>
      </c>
      <c r="P1" s="229"/>
      <c r="Q1" s="55">
        <f>ข้อมูลพื้นฐาน!B10</f>
        <v>2569</v>
      </c>
    </row>
    <row r="2" spans="1:17" s="28" customFormat="1" ht="21.6" customHeight="1">
      <c r="A2" s="215" t="s">
        <v>59</v>
      </c>
      <c r="B2" s="215"/>
      <c r="C2" s="215"/>
      <c r="D2" s="215"/>
      <c r="E2" s="215"/>
      <c r="F2" s="143">
        <f>ข้อมูลพื้นฐาน!D2</f>
        <v>4</v>
      </c>
      <c r="G2" s="28" t="s">
        <v>5</v>
      </c>
      <c r="H2" s="33">
        <f>ข้อมูลพื้นฐาน!D3</f>
        <v>1</v>
      </c>
      <c r="I2" s="33"/>
      <c r="L2" s="33" t="s">
        <v>11</v>
      </c>
      <c r="M2" s="33"/>
      <c r="N2" s="142">
        <f>ข้อมูลพื้นฐาน!D8</f>
        <v>1</v>
      </c>
      <c r="O2" s="33" t="s">
        <v>12</v>
      </c>
    </row>
    <row r="3" spans="1:17" ht="20.25" customHeight="1"/>
    <row r="4" spans="1:17">
      <c r="B4" s="298" t="s">
        <v>30</v>
      </c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</row>
    <row r="15" spans="1:17" ht="15.75" customHeight="1"/>
    <row r="18" spans="1:17">
      <c r="A18" s="299" t="s">
        <v>98</v>
      </c>
      <c r="B18" s="299"/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</row>
    <row r="19" spans="1:17">
      <c r="A19" s="300" t="s">
        <v>96</v>
      </c>
      <c r="B19" s="300"/>
      <c r="C19" s="301" t="s">
        <v>97</v>
      </c>
      <c r="D19" s="302"/>
      <c r="E19" s="302"/>
      <c r="F19" s="302"/>
      <c r="G19" s="302"/>
      <c r="H19" s="302"/>
      <c r="I19" s="302"/>
      <c r="J19" s="302"/>
      <c r="K19" s="302"/>
      <c r="L19" s="303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304"/>
      <c r="B20" s="304"/>
      <c r="C20" s="295"/>
      <c r="D20" s="296"/>
      <c r="E20" s="296"/>
      <c r="F20" s="296"/>
      <c r="G20" s="296"/>
      <c r="H20" s="296"/>
      <c r="I20" s="296"/>
      <c r="J20" s="296"/>
      <c r="K20" s="296"/>
      <c r="L20" s="297"/>
      <c r="M20" s="144"/>
      <c r="N20" s="144"/>
      <c r="O20" s="144"/>
      <c r="P20" s="144"/>
      <c r="Q20" s="144"/>
    </row>
    <row r="21" spans="1:17">
      <c r="A21" s="285"/>
      <c r="B21" s="286"/>
      <c r="C21" s="287"/>
      <c r="D21" s="288"/>
      <c r="E21" s="288"/>
      <c r="F21" s="288"/>
      <c r="G21" s="288"/>
      <c r="H21" s="288"/>
      <c r="I21" s="288"/>
      <c r="J21" s="288"/>
      <c r="K21" s="288"/>
      <c r="L21" s="289"/>
      <c r="M21" s="145"/>
      <c r="N21" s="145"/>
      <c r="O21" s="145"/>
      <c r="P21" s="145"/>
      <c r="Q21" s="145"/>
    </row>
    <row r="22" spans="1:17">
      <c r="A22" s="290"/>
      <c r="B22" s="291"/>
      <c r="C22" s="295"/>
      <c r="D22" s="296"/>
      <c r="E22" s="296"/>
      <c r="F22" s="296"/>
      <c r="G22" s="296"/>
      <c r="H22" s="296"/>
      <c r="I22" s="296"/>
      <c r="J22" s="296"/>
      <c r="K22" s="296"/>
      <c r="L22" s="297"/>
      <c r="M22" s="144"/>
      <c r="N22" s="144"/>
      <c r="O22" s="144"/>
      <c r="P22" s="144"/>
      <c r="Q22" s="144"/>
    </row>
    <row r="23" spans="1:17">
      <c r="A23" s="285"/>
      <c r="B23" s="286"/>
      <c r="C23" s="287"/>
      <c r="D23" s="288"/>
      <c r="E23" s="288"/>
      <c r="F23" s="288"/>
      <c r="G23" s="288"/>
      <c r="H23" s="288"/>
      <c r="I23" s="288"/>
      <c r="J23" s="288"/>
      <c r="K23" s="288"/>
      <c r="L23" s="289"/>
      <c r="M23" s="145"/>
      <c r="N23" s="145"/>
      <c r="O23" s="145"/>
      <c r="P23" s="145"/>
      <c r="Q23" s="145"/>
    </row>
    <row r="24" spans="1:17">
      <c r="A24" s="290"/>
      <c r="B24" s="291"/>
      <c r="C24" s="295"/>
      <c r="D24" s="296"/>
      <c r="E24" s="296"/>
      <c r="F24" s="296"/>
      <c r="G24" s="296"/>
      <c r="H24" s="296"/>
      <c r="I24" s="296"/>
      <c r="J24" s="296"/>
      <c r="K24" s="296"/>
      <c r="L24" s="297"/>
      <c r="M24" s="144"/>
      <c r="N24" s="144"/>
      <c r="O24" s="144"/>
      <c r="P24" s="144"/>
      <c r="Q24" s="144"/>
    </row>
    <row r="25" spans="1:17">
      <c r="A25" s="285"/>
      <c r="B25" s="286"/>
      <c r="C25" s="287"/>
      <c r="D25" s="288"/>
      <c r="E25" s="288"/>
      <c r="F25" s="288"/>
      <c r="G25" s="288"/>
      <c r="H25" s="288"/>
      <c r="I25" s="288"/>
      <c r="J25" s="288"/>
      <c r="K25" s="288"/>
      <c r="L25" s="289"/>
      <c r="M25" s="145"/>
      <c r="N25" s="145"/>
      <c r="O25" s="145"/>
      <c r="P25" s="145"/>
      <c r="Q25" s="145"/>
    </row>
    <row r="26" spans="1:17">
      <c r="A26" s="290"/>
      <c r="B26" s="291"/>
      <c r="C26" s="295"/>
      <c r="D26" s="296"/>
      <c r="E26" s="296"/>
      <c r="F26" s="296"/>
      <c r="G26" s="296"/>
      <c r="H26" s="296"/>
      <c r="I26" s="296"/>
      <c r="J26" s="296"/>
      <c r="K26" s="296"/>
      <c r="L26" s="297"/>
      <c r="M26" s="144"/>
      <c r="N26" s="144"/>
      <c r="O26" s="144"/>
      <c r="P26" s="144"/>
      <c r="Q26" s="144"/>
    </row>
    <row r="27" spans="1:17">
      <c r="A27" s="285"/>
      <c r="B27" s="286"/>
      <c r="C27" s="287"/>
      <c r="D27" s="288"/>
      <c r="E27" s="288"/>
      <c r="F27" s="288"/>
      <c r="G27" s="288"/>
      <c r="H27" s="288"/>
      <c r="I27" s="288"/>
      <c r="J27" s="288"/>
      <c r="K27" s="288"/>
      <c r="L27" s="289"/>
      <c r="M27" s="145"/>
      <c r="N27" s="145"/>
      <c r="O27" s="145"/>
      <c r="P27" s="145"/>
      <c r="Q27" s="145"/>
    </row>
    <row r="28" spans="1:17">
      <c r="A28" s="290"/>
      <c r="B28" s="291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144"/>
      <c r="N28" s="144"/>
      <c r="O28" s="144"/>
      <c r="P28" s="144"/>
      <c r="Q28" s="144"/>
    </row>
    <row r="29" spans="1:17">
      <c r="A29" s="293"/>
      <c r="B29" s="293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145"/>
      <c r="N29" s="145"/>
      <c r="O29" s="145"/>
      <c r="P29" s="145"/>
      <c r="Q29" s="145"/>
    </row>
    <row r="30" spans="1:17">
      <c r="A30" s="282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4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30:L30"/>
    <mergeCell ref="A27:B27"/>
    <mergeCell ref="C27:L27"/>
    <mergeCell ref="A28:B28"/>
    <mergeCell ref="C28:L28"/>
    <mergeCell ref="A29:B29"/>
    <mergeCell ref="C29:L2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2026-05-20T16:41:58Z</cp:lastPrinted>
  <dcterms:created xsi:type="dcterms:W3CDTF">2015-07-10T06:09:57Z</dcterms:created>
  <dcterms:modified xsi:type="dcterms:W3CDTF">2026-05-20T16:42:28Z</dcterms:modified>
</cp:coreProperties>
</file>